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50" yWindow="65386" windowWidth="11490" windowHeight="10050" tabRatio="917" activeTab="4"/>
  </bookViews>
  <sheets>
    <sheet name="dod_4" sheetId="1" r:id="rId1"/>
    <sheet name="dod_6" sheetId="2" r:id="rId2"/>
    <sheet name="dod_7 " sheetId="3" r:id="rId3"/>
    <sheet name="dod_2" sheetId="4" r:id="rId4"/>
    <sheet name="1Д" sheetId="5" r:id="rId5"/>
    <sheet name="К_1" sheetId="6" state="hidden" r:id="rId6"/>
    <sheet name="В3-2" sheetId="7" state="hidden" r:id="rId7"/>
    <sheet name="К-1" sheetId="8" state="hidden" r:id="rId8"/>
    <sheet name="Д3" sheetId="9" r:id="rId9"/>
    <sheet name="Дод5" sheetId="10" r:id="rId10"/>
  </sheets>
  <externalReferences>
    <externalReference r:id="rId13"/>
    <externalReference r:id="rId14"/>
    <externalReference r:id="rId15"/>
  </externalReferences>
  <definedNames>
    <definedName name="_xlfn.AGGREGATE" hidden="1">#NAME?</definedName>
    <definedName name="_xlnm._FilterDatabase" localSheetId="6" hidden="1">'В3-2'!$A$8:$X$478</definedName>
    <definedName name="_xlnm._FilterDatabase" localSheetId="5" hidden="1">'К_1'!$P$7:$P$14</definedName>
    <definedName name="ГФУ" localSheetId="3">#REF!</definedName>
    <definedName name="ГФУ" localSheetId="0">#REF!</definedName>
    <definedName name="ГФУ" localSheetId="1">#REF!</definedName>
    <definedName name="ГФУ" localSheetId="2">#REF!</definedName>
    <definedName name="ГФУ" localSheetId="5">#REF!</definedName>
    <definedName name="ГФУ">#REF!</definedName>
    <definedName name="_xlnm.Print_Titles" localSheetId="4">'1Д'!$5:$5</definedName>
    <definedName name="_xlnm.Print_Titles" localSheetId="6">'В3-2'!$4:$8</definedName>
    <definedName name="_xlnm.Print_Titles" localSheetId="7">'К-1'!$A:$D</definedName>
    <definedName name="Культура" localSheetId="3">#REF!</definedName>
    <definedName name="Культура" localSheetId="0">#REF!</definedName>
    <definedName name="Культура" localSheetId="1">#REF!</definedName>
    <definedName name="Культура" localSheetId="2">#REF!</definedName>
    <definedName name="Культура" localSheetId="5">#REF!</definedName>
    <definedName name="Культура">#REF!</definedName>
    <definedName name="Ліцей" localSheetId="3">#REF!</definedName>
    <definedName name="Ліцей" localSheetId="0">#REF!</definedName>
    <definedName name="Ліцей" localSheetId="1">#REF!</definedName>
    <definedName name="Ліцей" localSheetId="2">#REF!</definedName>
    <definedName name="Ліцей" localSheetId="5">#REF!</definedName>
    <definedName name="Ліцей">#REF!</definedName>
    <definedName name="_xlnm.Print_Area" localSheetId="4">'1Д'!$A$1:$F$58</definedName>
    <definedName name="_xlnm.Print_Area" localSheetId="1">'dod_6'!$A$1:$I$29</definedName>
    <definedName name="_xlnm.Print_Area" localSheetId="6">'В3-2'!$A$1:$Q$194</definedName>
    <definedName name="_xlnm.Print_Area" localSheetId="5">'К_1'!$A$1:$O$14</definedName>
    <definedName name="_xlnm.Print_Area" localSheetId="7">'К-1'!$A$1:$P$16</definedName>
    <definedName name="Освіта" localSheetId="3">#REF!</definedName>
    <definedName name="Освіта" localSheetId="0">#REF!</definedName>
    <definedName name="Освіта" localSheetId="1">#REF!</definedName>
    <definedName name="Освіта" localSheetId="2">#REF!</definedName>
    <definedName name="Освіта" localSheetId="5">#REF!</definedName>
    <definedName name="Освіта">#REF!</definedName>
    <definedName name="УСЗ" localSheetId="3">#REF!</definedName>
    <definedName name="УСЗ" localSheetId="0">#REF!</definedName>
    <definedName name="УСЗ" localSheetId="1">#REF!</definedName>
    <definedName name="УСЗ" localSheetId="2">#REF!</definedName>
    <definedName name="УСЗ" localSheetId="5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<sst xmlns="http://schemas.openxmlformats.org/spreadsheetml/2006/main" count="1353" uniqueCount="893">
  <si>
    <t>Утримання та навчально-тренувальна робота комунальних дитячо-юнацьких спортивних шкіл</t>
  </si>
  <si>
    <t>Забезпечення підготовки спортсменів вищих категорій школами вищої спортивної майстерності</t>
  </si>
  <si>
    <r>
      <t>Назва головного розпорядника коштів</t>
    </r>
  </si>
  <si>
    <t>Надання пільгового довгострокового кредиту громадян на будівництво (реконструкцію) та придбання житла</t>
  </si>
  <si>
    <t>У т.ч. бюджет розвитку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</si>
  <si>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самоослуговування і потребують сторонної допомоги</t>
  </si>
  <si>
    <t>1513182</t>
  </si>
  <si>
    <t>1513183</t>
  </si>
  <si>
    <t>1513200</t>
  </si>
  <si>
    <t>Соціальний захист ветеранів війни та праці</t>
  </si>
  <si>
    <t>1513202</t>
  </si>
  <si>
    <t>1513220</t>
  </si>
  <si>
    <t>1513400</t>
  </si>
  <si>
    <t>1513401</t>
  </si>
  <si>
    <t>1518600</t>
  </si>
  <si>
    <t>1518601</t>
  </si>
  <si>
    <t>0110060</t>
  </si>
  <si>
    <t>0118601</t>
  </si>
  <si>
    <t>0118602</t>
  </si>
  <si>
    <t xml:space="preserve">Капітальний ремонт майна комунальної власності </t>
  </si>
  <si>
    <t>0118600</t>
  </si>
  <si>
    <t>0317213</t>
  </si>
  <si>
    <t>0318601</t>
  </si>
  <si>
    <t>0318602</t>
  </si>
  <si>
    <t>Інформатизація Чернігівської області</t>
  </si>
  <si>
    <t>0818600</t>
  </si>
  <si>
    <t>070701</t>
  </si>
  <si>
    <t>120300</t>
  </si>
  <si>
    <t>110103</t>
  </si>
  <si>
    <t>Управління освіти i науки Чернiгiвської обласної державної адмiнiстрацiї</t>
  </si>
  <si>
    <t>Субвенція з державного бюджету місцевим бюджетам на погашення заборгованості з різниці в тарифах 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</si>
  <si>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спотру, інших галузях, ліцеями з п</t>
  </si>
  <si>
    <t>1115011</t>
  </si>
  <si>
    <t>1115041</t>
  </si>
  <si>
    <t>1115042</t>
  </si>
  <si>
    <t>1115012</t>
  </si>
  <si>
    <t>1115022</t>
  </si>
  <si>
    <t>1115021</t>
  </si>
  <si>
    <t>1115060</t>
  </si>
  <si>
    <t>1115031</t>
  </si>
  <si>
    <t>1115023</t>
  </si>
  <si>
    <t>1115033</t>
  </si>
  <si>
    <t>7618490</t>
  </si>
  <si>
    <r>
      <t>01</t>
    </r>
    <r>
      <rPr>
        <b/>
        <sz val="16"/>
        <rFont val="Times New Roman Cyr"/>
        <family val="1"/>
      </rPr>
      <t>00000</t>
    </r>
  </si>
  <si>
    <t>091206</t>
  </si>
  <si>
    <t xml:space="preserve">Видатки на запобігання та ліквідацію надзвичайних ситуацій та наслідків стихійного лиха </t>
  </si>
  <si>
    <t>5011</t>
  </si>
  <si>
    <t>Проведення навчально-тренувальних зборів і змагань з олімпійських видів спорту</t>
  </si>
  <si>
    <t>130105</t>
  </si>
  <si>
    <t>Проведення навчально-тренувальних зборів і змагань та заходів з інвалідного спорту</t>
  </si>
  <si>
    <t>130106</t>
  </si>
  <si>
    <t>130112</t>
  </si>
  <si>
    <t>130201</t>
  </si>
  <si>
    <t>130203</t>
  </si>
  <si>
    <t>130204</t>
  </si>
  <si>
    <t>Філармонії, музичні колективи і ансамблі та інші мистецькі заклади та заходи</t>
  </si>
  <si>
    <t>2414800</t>
  </si>
  <si>
    <t>Відзначення державних та професійних свят, ювілейних дат, заохочення за заслуги перед Чернігівською областю, здійснення представницьких та інших заходів</t>
  </si>
  <si>
    <t>0311140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</si>
  <si>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</t>
  </si>
  <si>
    <t>0731</t>
  </si>
  <si>
    <t>0763</t>
  </si>
  <si>
    <t>Заходи державної політики з питань дітей та їх соціального захисту</t>
  </si>
  <si>
    <t>Підтримка періодичних видань (газет та журналів)</t>
  </si>
  <si>
    <t>1412110</t>
  </si>
  <si>
    <t>Надання швидкої та невідкладної медичної допомоги населенню</t>
  </si>
  <si>
    <t xml:space="preserve">Видатки на заходи, передбачені місцевими програмами розвитку культури і мистецтва. </t>
  </si>
  <si>
    <t>Бібліотеки</t>
  </si>
  <si>
    <t>110202</t>
  </si>
  <si>
    <t>Музеї і виставки</t>
  </si>
  <si>
    <t>110502</t>
  </si>
  <si>
    <t xml:space="preserve">Інші культурно-освітні заходи та заклади </t>
  </si>
  <si>
    <t>Вищі  заклади освіти І та ІІ рівнів акредитації</t>
  </si>
  <si>
    <t>110300</t>
  </si>
  <si>
    <t>120201</t>
  </si>
  <si>
    <t>250911</t>
  </si>
  <si>
    <t>250912</t>
  </si>
  <si>
    <t>Повернення коштів, наданих для кредитування індивідуальних сільських забудовників</t>
  </si>
  <si>
    <t xml:space="preserve">Утилізація відходів </t>
  </si>
  <si>
    <t xml:space="preserve">Додаткова дотація з державного бюджету на вирівнювання фінансової забезпеченості місцевих бюджетів </t>
  </si>
  <si>
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</si>
  <si>
    <t>1412090</t>
  </si>
  <si>
    <t>1412100</t>
  </si>
  <si>
    <t xml:space="preserve">в т.ч. видатки за рахунок коштів субвенції з Держбюджету на придбання медикаментів для забезпечення швидкої медичної допомоги </t>
  </si>
  <si>
    <t>в т.ч. видатки за рахунок коштів субвенції з Держбюджету на придбання витратних матеріалів для закладів охорони здоров'я та лікарських засобів для інгаляційної анестезії</t>
  </si>
  <si>
    <t>Здійснення фізкультурно-спортивної та реабілітаційної роботи серед інвалідів</t>
  </si>
  <si>
    <t>1115020</t>
  </si>
  <si>
    <t>Діяльність закладів фізичної культури і спорту</t>
  </si>
  <si>
    <t>1115030</t>
  </si>
  <si>
    <t>Фінансова підтримка фізкультурно-спортивного руху</t>
  </si>
  <si>
    <t>1115100</t>
  </si>
  <si>
    <t>2013110</t>
  </si>
  <si>
    <t>250383</t>
  </si>
  <si>
    <t xml:space="preserve">Надання загальної середньої освіти загальноосвітніми школами-інтернатами  для дітей-сиріт та дітей, позбавлених батьківського піклування </t>
  </si>
  <si>
    <t>1011080</t>
  </si>
  <si>
    <t>Надання загальної середньої освіти спеціальними загальноосвітніми школами-інтернатами, школами та іншими закладами освіти для дітей, які потребують корекції фізичного та (або) розумого розвитку</t>
  </si>
  <si>
    <t>1011090</t>
  </si>
  <si>
    <t>1011100</t>
  </si>
  <si>
    <t xml:space="preserve">Надання позашкільної освіти позашкільними закладами освіти, заходи із позашкільної роботи з дітьми </t>
  </si>
  <si>
    <t>1011110</t>
  </si>
  <si>
    <t>Підготовка робітничих кадрів закладми професійно-технічної освіти</t>
  </si>
  <si>
    <t>1011120</t>
  </si>
  <si>
    <t>1101140</t>
  </si>
  <si>
    <t>1011170</t>
  </si>
  <si>
    <t>Методичне забезпечення діяльності навчальних закладів та інші заходи в галузі освіти</t>
  </si>
  <si>
    <t>1011210</t>
  </si>
  <si>
    <t>Утримання інших закладів освіти</t>
  </si>
  <si>
    <t>1011230</t>
  </si>
  <si>
    <t>Інформатизація та комп"ютеризація навчальних закладів</t>
  </si>
  <si>
    <t>0310000</t>
  </si>
  <si>
    <t>1010000</t>
  </si>
  <si>
    <t>Інші видатки на соціальнимй захист населення</t>
  </si>
  <si>
    <t>01</t>
  </si>
  <si>
    <t>03</t>
  </si>
  <si>
    <t>10</t>
  </si>
  <si>
    <t>14</t>
  </si>
  <si>
    <t>15</t>
  </si>
  <si>
    <t>11</t>
  </si>
  <si>
    <t>20</t>
  </si>
  <si>
    <t>67</t>
  </si>
  <si>
    <t>76</t>
  </si>
  <si>
    <t>73</t>
  </si>
  <si>
    <t>53</t>
  </si>
  <si>
    <t>47</t>
  </si>
  <si>
    <t>48</t>
  </si>
  <si>
    <t>24</t>
  </si>
  <si>
    <t>Збереження природно-заповiдного фонду</t>
  </si>
  <si>
    <t>090700</t>
  </si>
  <si>
    <t>091209</t>
  </si>
  <si>
    <t>Капітальні вкладення</t>
  </si>
  <si>
    <t>150202</t>
  </si>
  <si>
    <t>150203</t>
  </si>
  <si>
    <t>Охорона і раціональне використання земель</t>
  </si>
  <si>
    <t>Надання державного пiльгового кредиту iндивiдуальним сiльським забудовникам</t>
  </si>
  <si>
    <t>Департамент фінансів Чернігівської обласної державної адміністрації (в частині міжбюджетних трансфертів, резервного фонду)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</si>
  <si>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</si>
  <si>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на поховання учасників бойових дій та інвалідів війни </t>
  </si>
  <si>
    <t>7618220</t>
  </si>
  <si>
    <t>7618300</t>
  </si>
  <si>
    <t>7618320</t>
  </si>
  <si>
    <t>7618330</t>
  </si>
  <si>
    <t>7618340</t>
  </si>
  <si>
    <t>7618350</t>
  </si>
  <si>
    <t xml:space="preserve">в т.ч. за рахунок субвенції з державного бюджту на будівництво, реконструкцію, ремонт та утримання вулиціь і доріг комунальної власності у населених пунктах </t>
  </si>
  <si>
    <t>150122</t>
  </si>
  <si>
    <t>Департамент культури і туризму, національностей та релігій Чернігівської обласної державної адміністрації</t>
  </si>
  <si>
    <t>Чернігівська обласна рада (виконавчий апарат)</t>
  </si>
  <si>
    <t>2414030</t>
  </si>
  <si>
    <t>2414040</t>
  </si>
  <si>
    <t>2414060</t>
  </si>
  <si>
    <t>2414070</t>
  </si>
  <si>
    <t>2414110</t>
  </si>
  <si>
    <t>2414120</t>
  </si>
  <si>
    <t>Зоопарк</t>
  </si>
  <si>
    <t>091101</t>
  </si>
  <si>
    <t>091102</t>
  </si>
  <si>
    <t>091103</t>
  </si>
  <si>
    <t>Методична робота, інші заходи у сфері народної освіти</t>
  </si>
  <si>
    <t>250313</t>
  </si>
  <si>
    <t>Податок та збір на доходи фізичних осіб</t>
  </si>
  <si>
    <t>250323</t>
  </si>
  <si>
    <t>Операційні видатки - паспортизація, інвентаризація пам'яток архітектури , премії в галузі архітектури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</si>
  <si>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</si>
  <si>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240603</t>
  </si>
  <si>
    <t>Ліквідація іншого забруднення навколишнього природного середовища</t>
  </si>
  <si>
    <t>180410</t>
  </si>
  <si>
    <t>240602</t>
  </si>
  <si>
    <t>1412804</t>
  </si>
  <si>
    <t>250326</t>
  </si>
  <si>
    <t>1513080</t>
  </si>
  <si>
    <t>1513100</t>
  </si>
  <si>
    <t>Надання соціальних та реабілітаційних послуг громадянам похилого віку, інвалідам, дітям-інвалідім в установах соціального обслуговування</t>
  </si>
  <si>
    <t xml:space="preserve">1513101 </t>
  </si>
  <si>
    <t xml:space="preserve">Забезпечення соціальними послугами стаціонарного догляду з наданням місця для проживання дітей з вадами фізичного та розумового розвитку      </t>
  </si>
  <si>
    <t>1513102</t>
  </si>
  <si>
    <t>1513105</t>
  </si>
  <si>
    <t>Департамент економічного розвитку Чернігівської обласної державної адміністрації</t>
  </si>
  <si>
    <t>Управління капітального будівництва Чернігівської обласної державної адміністрації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</si>
  <si>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</si>
  <si>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Служби технічного нагляду за будівництвом та капітальним ремонтом</t>
  </si>
  <si>
    <t>1411120</t>
  </si>
  <si>
    <t>1411150</t>
  </si>
  <si>
    <t>1414060</t>
  </si>
  <si>
    <t>2010000</t>
  </si>
  <si>
    <t>1110000</t>
  </si>
  <si>
    <t>2410000</t>
  </si>
  <si>
    <t>2414020</t>
  </si>
  <si>
    <t>250354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</si>
  <si>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</si>
  <si>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>0117460</t>
  </si>
  <si>
    <t>Внески до статутного капіталу суб’єктів господарювання</t>
  </si>
  <si>
    <t xml:space="preserve">Проведення належної медико-соціальної експертизи (МСЕК) </t>
  </si>
  <si>
    <t xml:space="preserve">Інші заходи в галузі охорони здоров’я </t>
  </si>
  <si>
    <t>1412801</t>
  </si>
  <si>
    <t>1412802</t>
  </si>
  <si>
    <t>1412803</t>
  </si>
  <si>
    <t>Департамент сім'ї, молоді та спорту Чернiгiвської обласної державної адмiнiстрацiї</t>
  </si>
  <si>
    <t>Управління охорони здоров'я Чернiгiвської обласної державної адмiнiстрацiї</t>
  </si>
  <si>
    <t>Департамент соцiального захисту населення Чернiгiвської обласної державної адмiнiстрацiї</t>
  </si>
  <si>
    <t>Департамент агропромислового розвитку Чернігівської  обласної державної адміністрації</t>
  </si>
  <si>
    <t>210110</t>
  </si>
  <si>
    <t>Загальний фонд</t>
  </si>
  <si>
    <t>Спеціальний фонд</t>
  </si>
  <si>
    <t>Всього</t>
  </si>
  <si>
    <t>Код</t>
  </si>
  <si>
    <t>Утримання закладів, що надають соціальні послуги дітям, які опинились в складних життєвих обставинах</t>
  </si>
  <si>
    <t>Комарівка ОТГ</t>
  </si>
  <si>
    <t>Батурин міська ОТГ</t>
  </si>
  <si>
    <t>Омбиш с/рада</t>
  </si>
  <si>
    <t>Печі с/рада</t>
  </si>
  <si>
    <t>Степанівка с/рада</t>
  </si>
  <si>
    <t>Х.Озеро с/рада</t>
  </si>
  <si>
    <t>Шаповалівська с/рад</t>
  </si>
  <si>
    <t>Ядутинська с/рада</t>
  </si>
  <si>
    <t>Код тимчасової класифікації видатків та кредитування місцевого бюджету</t>
  </si>
  <si>
    <t>Код програмної класифікації видатків та кредитування місцевого бюджету</t>
  </si>
  <si>
    <t>070302</t>
  </si>
  <si>
    <t>Компенсаційні виплати інвалідам на бензин, ремонт, технічне обслуговування автомобілів, мотоколясок і на транспортне обслуговування</t>
  </si>
  <si>
    <t>Встановлення телефонів інвалідім I і II груп</t>
  </si>
  <si>
    <t>Відзначення державних та професійних свят, ювілейних дат, заохочення за заслуги перед Чернігівською областю, здійснення представницьких та інших заходів на 2012 - 2017 роки</t>
  </si>
  <si>
    <t xml:space="preserve">Організація рятування на водах </t>
  </si>
  <si>
    <t>регіональна цільова програма розвитку зовнішньоекономічної діяльності на 2011-2015 роки</t>
  </si>
  <si>
    <t>7317503</t>
  </si>
  <si>
    <t xml:space="preserve">програма інвестиційного розвитку Чернігівської області на 2011-2015 роки </t>
  </si>
  <si>
    <t>7317504</t>
  </si>
  <si>
    <t>в т.ч. за рахунок субвенції з державного бюджету на здійснення заходів щодо соціально-економічного розвитку окремих територій</t>
  </si>
  <si>
    <t>Програми і заходи центрів соціальних служб для сім'ї, дітей та молоді</t>
  </si>
  <si>
    <t>080209</t>
  </si>
  <si>
    <t>Утримання центрів з інвалідного спорту і реабілітаційних шкіл</t>
  </si>
  <si>
    <t>1118098</t>
  </si>
  <si>
    <t>4716410</t>
  </si>
  <si>
    <t>4716650</t>
  </si>
  <si>
    <t>4719120</t>
  </si>
  <si>
    <t>Утримання та розвиток інфраструктури доріг</t>
  </si>
  <si>
    <t>4816430</t>
  </si>
  <si>
    <t>4816422</t>
  </si>
  <si>
    <t>5317612</t>
  </si>
  <si>
    <t>6717810</t>
  </si>
  <si>
    <t>6717820</t>
  </si>
  <si>
    <t>7317440</t>
  </si>
  <si>
    <t>2010</t>
  </si>
  <si>
    <t>Багатопрофільна стаціонарна медична допомога населенню</t>
  </si>
  <si>
    <t>Кінематографія</t>
  </si>
  <si>
    <t>40</t>
  </si>
  <si>
    <t>Інша субвенція,
в т.ч.:</t>
  </si>
  <si>
    <t xml:space="preserve">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</si>
  <si>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>на забезпечення централізованих заходів з лікування хворих на цукровий та нецукровий діабет</t>
  </si>
  <si>
    <t>250913</t>
  </si>
  <si>
    <t>130102</t>
  </si>
  <si>
    <t>130104</t>
  </si>
  <si>
    <t>Додаток 4 до рішення обласної ради від 20 січня
2015 року  "Про обласний бюджет на 2015 рік"</t>
  </si>
  <si>
    <t>Повернення кредитів до обласного  бюджету та надання кредитів з обласного бюджету  Чернігівської області  на 2015 рік</t>
  </si>
  <si>
    <t>200200</t>
  </si>
  <si>
    <t>170703</t>
  </si>
  <si>
    <t xml:space="preserve">Разом видатків   </t>
  </si>
  <si>
    <t>100000</t>
  </si>
  <si>
    <t>110000</t>
  </si>
  <si>
    <t>120000</t>
  </si>
  <si>
    <t>130000</t>
  </si>
  <si>
    <t>150000</t>
  </si>
  <si>
    <t>160000</t>
  </si>
  <si>
    <t>170000</t>
  </si>
  <si>
    <t>180000</t>
  </si>
  <si>
    <t>200000</t>
  </si>
  <si>
    <t>210000</t>
  </si>
  <si>
    <t>240000</t>
  </si>
  <si>
    <t>250000</t>
  </si>
  <si>
    <t>250300</t>
  </si>
  <si>
    <t>4000000</t>
  </si>
  <si>
    <t>4700000</t>
  </si>
  <si>
    <t>4800000</t>
  </si>
  <si>
    <t>5300000</t>
  </si>
  <si>
    <t>6700000</t>
  </si>
  <si>
    <t>Програма компенсації КНП "Борзнянська ЦРЛ" витрат на проведення військово-лікарської комісії в 2020 році</t>
  </si>
  <si>
    <t>рішення 26(позачергової ) сесії від 14.09.2020 року</t>
  </si>
  <si>
    <t>0810180</t>
  </si>
  <si>
    <t>Районна програма для забезпечення виконання рішень суду на 2020-2021 роки.</t>
  </si>
  <si>
    <t>Ніна ЯКИМЕНКО</t>
  </si>
  <si>
    <t>придбання медобладнання</t>
  </si>
  <si>
    <t>7600000</t>
  </si>
  <si>
    <t>7618805</t>
  </si>
  <si>
    <t>7618807</t>
  </si>
  <si>
    <t>250380</t>
  </si>
  <si>
    <t>1513111</t>
  </si>
  <si>
    <t>1513130</t>
  </si>
  <si>
    <t>1513131</t>
  </si>
  <si>
    <t>1513132</t>
  </si>
  <si>
    <t>1513500</t>
  </si>
  <si>
    <t>Додаток 3-2 до рішення двадцять третьої сесії обласної ради  "Про обласний бюджет на 2015 рік" від 23 січня 2015 року</t>
  </si>
  <si>
    <t>0830</t>
  </si>
  <si>
    <t>0960</t>
  </si>
  <si>
    <t>0990</t>
  </si>
  <si>
    <t>0810</t>
  </si>
  <si>
    <t>Інші заходи, пов’язані з економічною діяльністю  в т.ч.:</t>
  </si>
  <si>
    <t>7317501</t>
  </si>
  <si>
    <t xml:space="preserve">Інші видатки </t>
  </si>
  <si>
    <t>210105</t>
  </si>
  <si>
    <t xml:space="preserve">Розробка схем та проектних рішень масового застосування </t>
  </si>
  <si>
    <t>08</t>
  </si>
  <si>
    <t>0810000</t>
  </si>
  <si>
    <t>0800000</t>
  </si>
  <si>
    <t>7618806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</si>
  <si>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</si>
  <si>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1070</t>
  </si>
  <si>
    <t>Охорона здоров'я</t>
  </si>
  <si>
    <t>070201</t>
  </si>
  <si>
    <t>1020</t>
  </si>
  <si>
    <t>0921</t>
  </si>
  <si>
    <t>070804</t>
  </si>
  <si>
    <t>4030</t>
  </si>
  <si>
    <t>Борзнянський р-н</t>
  </si>
  <si>
    <t>Додаток №3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</si>
  <si>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</si>
  <si>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</si>
  <si>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</si>
  <si>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Додаток 1</t>
  </si>
  <si>
    <t>Податкові надходження  </t>
  </si>
  <si>
    <t>Податки на доходи, податки на прибуток, податки на збільшення ринкової вартості  </t>
  </si>
  <si>
    <t>Код програмної класифікації видатків та кредитування місцевих бюджетів</t>
  </si>
  <si>
    <t>Код Типової  програмної класифікації видатків та кредитування місцевих бюджетів</t>
  </si>
  <si>
    <t>Код  функціональної класифікації видатків та кредитування  бюджету</t>
  </si>
  <si>
    <t>до рішення  районної ради від  __.__.2021 про внесення змін до рішення районної ради від  24 грудня 2019 р.  " Про районний бюджет на 2020 рік "зі змінами внесеними рішенням районної ради від 09.07.2020 та 20.10.2020р.</t>
  </si>
  <si>
    <t xml:space="preserve">Найменування головного розпорядника, відповідального виконавця, бюджетної програми 
згідно з типовою  програмною класифікацією видатків та кредитування місцевих бюджетів 
</t>
  </si>
  <si>
    <t>Найменування місцевої (регіональної) програми</t>
  </si>
  <si>
    <t>Дата та номер документа,яким затверджено місцеву регіональну програму</t>
  </si>
  <si>
    <t xml:space="preserve">Загальний фонд </t>
  </si>
  <si>
    <t>Ут.ч.бюджет розвитку</t>
  </si>
  <si>
    <t>Сектор освіти Борзнянської райдержадміністрації</t>
  </si>
  <si>
    <t>Управління  соціального захисту населення</t>
  </si>
  <si>
    <t>Заходи з надання підтримки зворим на цукровий та нецукровий діабет</t>
  </si>
  <si>
    <t>Районна програма забезпечення препаратами інсуліну хворих на цукровий діабет на 2020 рік.</t>
  </si>
  <si>
    <t>Сектор культури молоді та спорту   Борзнянської райдержадміністрації</t>
  </si>
  <si>
    <t>Відділ фінансів Борзнянської райдержадміністрації</t>
  </si>
  <si>
    <t>37</t>
  </si>
  <si>
    <t>9800</t>
  </si>
  <si>
    <t>Субвенція з МБ ДБ на виконання програми розвитку окремих територій</t>
  </si>
  <si>
    <t>Програма забезпечення виконання Борзнянською районною державною адміністрацією делеговахин повноважень на 2020 рік</t>
  </si>
  <si>
    <t xml:space="preserve"> рішення сесії  районної ради від   24 грудня 2019 р.  " Про районний бюджет на 2020 рік "</t>
  </si>
  <si>
    <t>Надання дострокових кредитів</t>
  </si>
  <si>
    <t>Державна програма "ВЛАСНИЙ ДІМ"</t>
  </si>
  <si>
    <t>ДОХОДИ
місцевого бюджету на 2020 рік</t>
  </si>
  <si>
    <t>(код бюджету)</t>
  </si>
  <si>
    <t>(грн)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</si>
  <si>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</si>
  <si>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</si>
  <si>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</si>
  <si>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</si>
  <si>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</si>
  <si>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</si>
  <si>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</si>
  <si>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</si>
  <si>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 </t>
  </si>
  <si>
    <t>Інші неподаткові надходження  </t>
  </si>
  <si>
    <t>Інші надходження 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</si>
  <si>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</si>
  <si>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</si>
  <si>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</si>
  <si>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</si>
  <si>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ФІНАНСУВАННЯ
місцевого бюджету на 2020 рік</t>
  </si>
  <si>
    <t>Інше внутрішнє фінансування</t>
  </si>
  <si>
    <t>Одержано</t>
  </si>
  <si>
    <t>Повернено</t>
  </si>
  <si>
    <t>На початок періоду</t>
  </si>
  <si>
    <t>Фінансування за рахунок коштів єдиного казначейського рахунку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</si>
  <si>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</si>
  <si>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</si>
  <si>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0910</t>
  </si>
  <si>
    <t>Надання дошкільної освіти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</si>
  <si>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</si>
  <si>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позашкільної освіти закладами позашкільної освіти, заходи із позашкільної роботи з дітьми</t>
  </si>
  <si>
    <t>Методичне забезпечення діяльності закладів освіти</t>
  </si>
  <si>
    <t>1170</t>
  </si>
  <si>
    <t>Забезпечення діяльності інклюзивно-ресурсних центрів</t>
  </si>
  <si>
    <t>5031</t>
  </si>
  <si>
    <t>0812144</t>
  </si>
  <si>
    <t>1100</t>
  </si>
  <si>
    <t>Надання спеціальної освіти мистецькими школами</t>
  </si>
  <si>
    <t>4040</t>
  </si>
  <si>
    <t>Забезпечення діяльності музеїв i виставок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</si>
  <si>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</si>
  <si>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</si>
  <si>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</si>
  <si>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</si>
  <si>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</si>
  <si>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9770</t>
  </si>
  <si>
    <t>Субвенція з місцевого бюджету державному бюджету на виконання програм соціально-економічного розвитку регіонів</t>
  </si>
  <si>
    <t>УСЬОГО</t>
  </si>
  <si>
    <t>Додаток № 5
до рішення   від   11.10.2018 №  7 " Про внесення змін та доповнень до рішення сесії від 21.12.2017р №2      "Про бюджет  об`єднаної  територіальної громади Кирилівської селищної ради  на 2018 рік"</t>
  </si>
  <si>
    <t>Міжбюджетні трансферти  на 2020 рік</t>
  </si>
  <si>
    <t>Назва бюджету - одержувача/надавача міжбюджетного трансферту</t>
  </si>
  <si>
    <t>трансферти з інших місцевих бюджетів</t>
  </si>
  <si>
    <t>трансферти іншим  бюджетам</t>
  </si>
  <si>
    <t>Дотація на :</t>
  </si>
  <si>
    <t>Субвенції</t>
  </si>
  <si>
    <t>спеціального  фонду на :</t>
  </si>
  <si>
    <t>найменування трансферту</t>
  </si>
  <si>
    <t>…</t>
  </si>
  <si>
    <t xml:space="preserve"> на здійснення переданих видатків у сфері освіти за рахунок коштів освітньої субвенції</t>
  </si>
  <si>
    <t xml:space="preserve"> наданн ядерж. підтримки особам з особливими освітніми за рахунок відповідної субвенції з ДБ</t>
  </si>
  <si>
    <t>здійснення видатків у сфері охорони здоров’я за рахунок коштів медичної субвенції</t>
  </si>
  <si>
    <t xml:space="preserve"> на здійснення підтримки окремих закладів та заходів у системі охорони здоров`я </t>
  </si>
  <si>
    <t xml:space="preserve"> надання ядерж. підтримки особам з особливими освітніми за рахунок відповідної субвенції з ДБ</t>
  </si>
  <si>
    <t>код Класифікації доходів бюджету</t>
  </si>
  <si>
    <t>код Типової програмної класифікації видатків та кредитування місцевого бюджету</t>
  </si>
  <si>
    <t>Обласний бюджет</t>
  </si>
  <si>
    <t>Високе ОТГ</t>
  </si>
  <si>
    <t>Міське ОТГ</t>
  </si>
  <si>
    <t>Плиски ОТГ</t>
  </si>
  <si>
    <t>до рішення Ніжинської районної ради від __.__.2021 про внесення змін до рішення  Борзнянської районної ради від  24 грудня 2019 р.  " Про районний бюджет на 2020 рік "зі змінами внесеними рішенням районної ради від 09.07.2020 та 20.10.2020р.</t>
  </si>
  <si>
    <t>до рішення Ніжинської районної ради від  __.__.2021 про внесення змін до рішення Борзнянської районної ради від  24 грудня 2019 р.  " Про районний бюджет на 2020 рік "зі змінами внесеними рішенням районної ради від 09.07.2020 та 20.10.2020р.</t>
  </si>
  <si>
    <t>до рішення  Ніжинської районної ради від __.__.2021 про внесення змін до рішення Борзнянської  районної ради від  24 грудня 2019 р.  " Про районний бюджет на 2020 рік "зі змінами внесеними рішенням районної ради від 09.07.2020 та 20.10.2020р.</t>
  </si>
  <si>
    <t>до рішення   Ніжинської районної ради від  __.__.2021 про внесення змін до рішення Борзнянської районної ради від  24 грудня 2019 р.  " Про районний бюджет на 2020 рік "зі змінами внесеними рішенням районної ради від 09.07.2020 та 20.10.2020р.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</si>
  <si>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</si>
  <si>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</si>
  <si>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Неподаткові надходження  </t>
  </si>
  <si>
    <t>8832</t>
  </si>
  <si>
    <t>Х</t>
  </si>
  <si>
    <t>Усього</t>
  </si>
  <si>
    <t xml:space="preserve">Районна 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 на 2017-2021 роки  </t>
  </si>
  <si>
    <t>Програма розвитку фізичної культури та спорту в Борзнянському районі на 2018 - 2020 роки</t>
  </si>
  <si>
    <t>Цільова соціальна програма розвитку цивільного захисту в Борзнянському районі на  2016- 2020 роки.</t>
  </si>
  <si>
    <t>Програма   забезпечення діяльності Борзнянського районного відділення Української спілки ветеранів Афганістану ( воїнів - інтернаціоналістів) на 2017-2020 роки</t>
  </si>
  <si>
    <t>Найменування згідно з Класифікацією доходів бюджету</t>
  </si>
  <si>
    <t>усього</t>
  </si>
  <si>
    <t>у тому числі бюджет розвитку</t>
  </si>
  <si>
    <t>Усього доходів (без урахування міжбюджетних трансфертів)</t>
  </si>
  <si>
    <t>Дотації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</si>
  <si>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</si>
  <si>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</si>
  <si>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</si>
  <si>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</si>
  <si>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</si>
  <si>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X</t>
  </si>
  <si>
    <t>Разом доходів</t>
  </si>
  <si>
    <t>Найменування згідно з Класифікацією фінансування бюджету</t>
  </si>
  <si>
    <t>Фінансування за типом кредитора</t>
  </si>
  <si>
    <t>Загальне фінансування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</si>
  <si>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</si>
  <si>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</si>
  <si>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</si>
  <si>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</si>
  <si>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</si>
  <si>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</si>
  <si>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Утримання та забезпечення діяльності центрів соціальних служб для сім`ї, дітей та молоді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</si>
  <si>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</si>
  <si>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Інші заходи у сфері соціального захисту і соціального забезпечення</t>
  </si>
  <si>
    <t>Інші заходи в галузі культури і мистецтва</t>
  </si>
  <si>
    <t>Заходи із запобігання та ліквідації надзвичайних ситуацій та наслідків стихійного лиха</t>
  </si>
  <si>
    <t>1161</t>
  </si>
  <si>
    <t>Начальник відділу фінансів</t>
  </si>
  <si>
    <t>Мена ОТГ</t>
  </si>
  <si>
    <t>Забезпечення діяльності інших закладів у сфері освіти</t>
  </si>
  <si>
    <t>Інші програми та заходи у сфері освіти</t>
  </si>
  <si>
    <t>Видатки на поховання учасників бойових дій та осіб з інвалідністю внаслідок війни</t>
  </si>
  <si>
    <t>Програма  проведення заходів, які організовуються райдержадміністрацією та районною радою у 2017- 2020 роках</t>
  </si>
  <si>
    <t>Районна програма "Про відзначення нагородами та преміями   районної ради  кращих трудових, спортивних, творчих колективів району, громадських організацій, органів місцевого самоврядування та окремих працівників та вшанування пам"яті померлих" на 2020 рік</t>
  </si>
  <si>
    <t>Програма висвітлення діяльності районної ради в місцевих засобах масової інформації на 2019-2020 роки</t>
  </si>
  <si>
    <t>0725</t>
  </si>
  <si>
    <t>Борзнянська райдержадміністрація</t>
  </si>
  <si>
    <t>Надання загальної середньої освіти закладам загальної середньої освіти( у тому числі з дошкільними підрозділами (відділеннями, групами)"</t>
  </si>
  <si>
    <t>Розподіл коштів бюджету на здійснення заходів із будівництва, реконструкції і реставрації об'єктів виробничої, комунікаційної та соціальної                                                                       інфраструктури за об’єктами у 2020 році</t>
  </si>
  <si>
    <t>придбання комп’ютерної техніки</t>
  </si>
  <si>
    <t>0100000</t>
  </si>
  <si>
    <t>0110150</t>
  </si>
  <si>
    <t>0213121</t>
  </si>
  <si>
    <t>0217110</t>
  </si>
  <si>
    <t>0600000</t>
  </si>
  <si>
    <t>Сектор  освіти Борзнянської районної державної адміністрації</t>
  </si>
  <si>
    <t>0610000</t>
  </si>
  <si>
    <t>0611010</t>
  </si>
  <si>
    <t>0611090</t>
  </si>
  <si>
    <t>0611150</t>
  </si>
  <si>
    <t>0611161</t>
  </si>
  <si>
    <t>0611170</t>
  </si>
  <si>
    <t>0615031</t>
  </si>
  <si>
    <t>Орган з питань праці та соціального захисту населення</t>
  </si>
  <si>
    <t>0813050</t>
  </si>
  <si>
    <t>0813090</t>
  </si>
  <si>
    <t>0813104</t>
  </si>
  <si>
    <t>Сектор культури, молоді та спорту Борзнянської районної державної адміністрації</t>
  </si>
  <si>
    <t>Орган з питань культури і туризму (Управління (головне управління) культури і туризму обласної (Київської, Севастопольської) державної адміністрації, відділ культури і туризму районної державної адміністрації, виконавчого органу місцевої ради)</t>
  </si>
  <si>
    <t>1014030</t>
  </si>
  <si>
    <t>1014040</t>
  </si>
  <si>
    <t>1014060</t>
  </si>
  <si>
    <t>1014081</t>
  </si>
  <si>
    <t>1014082</t>
  </si>
  <si>
    <t>3700000</t>
  </si>
  <si>
    <t>Фінансовий орган  (в частині  міжбюджетних трансфертів, резервного фонду)</t>
  </si>
  <si>
    <t>3710000</t>
  </si>
  <si>
    <t>3718700</t>
  </si>
  <si>
    <t>3719770</t>
  </si>
  <si>
    <t>3719800</t>
  </si>
  <si>
    <t>РОЗПОДІЛ</t>
  </si>
  <si>
    <t>Первинна медична допомога населенню, що надається центрами первинної медико-санітарної допомоги</t>
  </si>
  <si>
    <t>придбання кардіографа</t>
  </si>
  <si>
    <t>(код бюджету 25303200000)</t>
  </si>
  <si>
    <t/>
  </si>
  <si>
    <t>Субвенція з місцевого бюджету на забезпечення подачею кисню ліжкового фонду закладів охорони здоров`я, які надають стаціонарну медичну допомогу пацієнтам з гострою респіраторною хворобою COVID-19, спричиненою коронавірусом SARS-CoV-2, за рахунок відповідн</t>
  </si>
  <si>
    <t>видатків місцевого бюджету на 2020 рік</t>
  </si>
  <si>
    <t>Начальник відділу фінансів                                                                   Ніна ЯКИМЕНКО</t>
  </si>
  <si>
    <t>Програма  розвитку та підтримки Комунального некомерційного підприємства " Борзнянський центр первинної медико - санітарної допомоги Борзнянської районної ради на 2020 рік</t>
  </si>
  <si>
    <t>Районна цільова Програма фінансової підтримки комунального некомерційного підприємства " Борзнянська центральна районна лікарня"Борзнянської районної ради на 2020 рік</t>
  </si>
  <si>
    <t>Районні програми "Про відзначення нагородами  районної державної адміністрації, спільними відзнаками райдержадміністрації та районної ради кращих трудових, спортивних, творчих колективів району, громадських організацій, органів місцевого самоврядування та окремих працівників" на 2017-2020 роки"</t>
  </si>
  <si>
    <t>0210191</t>
  </si>
  <si>
    <t>0191</t>
  </si>
  <si>
    <t>0160</t>
  </si>
  <si>
    <t>Проведення місцевих виборів</t>
  </si>
  <si>
    <t>Програма фінансового забезпечення діяльності Борзнянської районної виборчої комісії під час підготовки та проведення перших,повторних або позачергових місцевих виборів у 2020 році</t>
  </si>
  <si>
    <t xml:space="preserve"> Про забезпечення  Програми фінансової підтримки громадської організації  " Борзнянська районна спілка учасників антитерористичної операції на  на 2020 рік</t>
  </si>
  <si>
    <t>Районні програми "Поліпшення умов проживання малозабезпечених сімей та одиноких громадян та сімей мобілізованих військово службовців в зону проведення АТО на 2020 рік"</t>
  </si>
  <si>
    <t xml:space="preserve">Програма забезпечення проведення  мобілізаційних заходів та заходів ( питань) з територіальної  оборони в районі у 2020 році роках </t>
  </si>
  <si>
    <t>Районна програма  підтримки редакції Борзнянського районного радіомовлення на 2020 рік</t>
  </si>
  <si>
    <t xml:space="preserve">Районна цільова соціальна програма забезпечення безкоштовним підвезенням педагогічних працівників навчальних закладів освіти району  на 2020 рік </t>
  </si>
  <si>
    <t>0813160</t>
  </si>
  <si>
    <t>3160</t>
  </si>
  <si>
    <t xml:space="preserve">Надання соціальних гарантій фізичним особам,які надають соціальні послуги </t>
  </si>
  <si>
    <t>Районна Програма надання соціальних послуг особам ,які потребують сторонньої допомоги</t>
  </si>
  <si>
    <t>Надання фінансової підтримки громадським організаціям інвалідів і</t>
  </si>
  <si>
    <t>Розподіл витрат районного бюджету на реалізацію місцевих ( регіональних) програм, у 2020 році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</si>
  <si>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</si>
  <si>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</si>
  <si>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</si>
  <si>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</si>
  <si>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</si>
  <si>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Фінансування за типом боргового зобов’язання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</si>
  <si>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</si>
  <si>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2144</t>
  </si>
  <si>
    <t>Централізовані заходи з лікування хворих на цукровий та нецукровий діабет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</si>
  <si>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</si>
  <si>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Сектор освіти  Борзнянської райдержадміністрації</t>
  </si>
  <si>
    <t>Кредитування, усього</t>
  </si>
  <si>
    <t>загальний фонд</t>
  </si>
  <si>
    <t>спеціальний фонд</t>
  </si>
  <si>
    <t>разом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</si>
  <si>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</si>
  <si>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</si>
  <si>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Повернення кредитів до районного бюджету та розподіл надання кредитів з районного бюджету  в 2020 році</t>
  </si>
  <si>
    <t>Код Програмної класифікації видатків та кредитування місцевого бюджету</t>
  </si>
  <si>
    <t>Код 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</si>
  <si>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бюджетної програми згідно з Типовою  програмною  класифікацією видатків та кредитування місцевого бюджету</t>
  </si>
  <si>
    <t>Назва об'єкта будівництва та будівельних робіт,у тому числі  пректні роботи</t>
  </si>
  <si>
    <t>Загальний тривалість будівництва ( рік початку і завершення)</t>
  </si>
  <si>
    <t>Загальна вартість будівництва</t>
  </si>
  <si>
    <t>Рівень виконання робіт на початок бюджетного періоду ,%</t>
  </si>
  <si>
    <t>Обсяг видатків бюджету розвитку,які спрямовуються на будівництво об’єкта у бюджетногму періоді,гривень</t>
  </si>
  <si>
    <t>Рівень готовності робіт на кінець бюджетного періоду ,%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</si>
  <si>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</si>
  <si>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</si>
  <si>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</si>
  <si>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</si>
  <si>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Офіційні трансферти  </t>
  </si>
  <si>
    <t>Від органів державного управління  </t>
  </si>
  <si>
    <t>Додаток №2</t>
  </si>
  <si>
    <t>Додаток №4</t>
  </si>
  <si>
    <t>Районна цільова програма з національно-патріатичного виховання на 2017 -2020 роки</t>
  </si>
  <si>
    <t>4113</t>
  </si>
  <si>
    <t>Надання інших внутрішніх кредитів</t>
  </si>
  <si>
    <t>4123</t>
  </si>
  <si>
    <t>Повернення інших внутрішніх кредитів</t>
  </si>
  <si>
    <t>0150</t>
  </si>
  <si>
    <t>0110180</t>
  </si>
  <si>
    <t>Інша діяльність у сфері державного управління</t>
  </si>
  <si>
    <t>0200000</t>
  </si>
  <si>
    <t>0210000</t>
  </si>
  <si>
    <t>0212010</t>
  </si>
  <si>
    <t>0212111</t>
  </si>
  <si>
    <t>0213112</t>
  </si>
  <si>
    <t>0213133</t>
  </si>
  <si>
    <t>Інші заходи та заклади молодіжної політики</t>
  </si>
  <si>
    <t>Інші заклади та заходи в галузі культури і мистецтва</t>
  </si>
  <si>
    <t>0215011</t>
  </si>
  <si>
    <t>Фінансова підтримка засобів масової інформації</t>
  </si>
  <si>
    <t>0218410</t>
  </si>
  <si>
    <t>0218110</t>
  </si>
  <si>
    <t>загального фонду на : 01.01.2021</t>
  </si>
  <si>
    <t xml:space="preserve">до рішення Ніжинської районної ради від  .01.2021 про внесення змін до рішення Борзнянської районної ради від  24 грудня 2019 р.  " Про районний бюджет на 2020 рік "зі змінами внесеними рішенням районної ради від 09.07.2020 та змінами від 20 жовтня 2020 року </t>
  </si>
  <si>
    <t>Заходи запобігання та ліквідації надзвичайних ситуацій та наслідків стихійного лиха</t>
  </si>
  <si>
    <t>0210180</t>
  </si>
  <si>
    <t>0611020</t>
  </si>
  <si>
    <t>1150</t>
  </si>
  <si>
    <t>7110</t>
  </si>
  <si>
    <t>Реалізація програм в галузі сільського господарства</t>
  </si>
  <si>
    <t>0218831</t>
  </si>
  <si>
    <t>8831</t>
  </si>
  <si>
    <t>0218832</t>
  </si>
  <si>
    <t>Інші  заклади та заходи</t>
  </si>
  <si>
    <t>3121</t>
  </si>
  <si>
    <t>3133</t>
  </si>
  <si>
    <t>Надання фінансової підтримки громадським організаціям  інвалідів і ветеранів,діяльність яких має соціальну спрямованість</t>
  </si>
  <si>
    <t>8410</t>
  </si>
  <si>
    <t>8110</t>
  </si>
  <si>
    <t>0218220</t>
  </si>
  <si>
    <t>0380</t>
  </si>
  <si>
    <t>Заходи та роботи з мобілізаційної підготовки місцевого значення</t>
  </si>
  <si>
    <t>8220</t>
  </si>
  <si>
    <t>02</t>
  </si>
  <si>
    <t>06</t>
  </si>
  <si>
    <t>Інші заклади та заходи в галузі  культури і мистецтва </t>
  </si>
  <si>
    <t>Забезпечення діяльності бібліотек</t>
  </si>
  <si>
    <t>0213192</t>
  </si>
  <si>
    <t>0213242</t>
  </si>
  <si>
    <t>0214082</t>
  </si>
  <si>
    <t>0611162</t>
  </si>
  <si>
    <t>0813192</t>
  </si>
  <si>
    <t>3192</t>
  </si>
  <si>
    <t>4082</t>
  </si>
  <si>
    <t>1010</t>
  </si>
  <si>
    <t>3050</t>
  </si>
  <si>
    <t>3090</t>
  </si>
  <si>
    <t>3104</t>
  </si>
  <si>
    <t>8700</t>
  </si>
  <si>
    <t>(грн.)</t>
  </si>
  <si>
    <t>Внутрішнє фінансування</t>
  </si>
  <si>
    <t>Фінансування за рахунок зміни залишків коштів бюджетів</t>
  </si>
  <si>
    <t>Фінансування за активними операціями</t>
  </si>
  <si>
    <t>Зміни обсягів бюджетних коштів</t>
  </si>
  <si>
    <t>Додаток № 6</t>
  </si>
  <si>
    <t>Борзнянська районна рада</t>
  </si>
  <si>
    <t>Органи мiсцевого самоврядування</t>
  </si>
  <si>
    <t>Районний відділ освіти Борзнянської райдержадміністрації</t>
  </si>
  <si>
    <t>Загальноосвiтнi школи (в т.ч. школа-дитячий садок, iнтернат при школi), спецiалiзованi школи, лiцеї, гiмназiї, колегiуми</t>
  </si>
  <si>
    <t>Централiзованi бухгалтерiї обласних, міських, районних відділів освіти</t>
  </si>
  <si>
    <t>Управління праці та соціального захисту населення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</si>
  <si>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</t>
  </si>
  <si>
    <t>Борзнянська районна державна адміністрація</t>
  </si>
  <si>
    <t>Додаток № 7</t>
  </si>
  <si>
    <t>Районна рада</t>
  </si>
  <si>
    <t>Районна державна адміністрація</t>
  </si>
  <si>
    <t>Районна програма "Репродуктивне здоров'я населення Борзнянського району" на період 2008-2015 років</t>
  </si>
  <si>
    <t>Районна програма боротьби з онкологічними захворюваннями на 2012-2016 роки</t>
  </si>
  <si>
    <t>Інші заходи по охороні здоров"я</t>
  </si>
  <si>
    <t>Про районну програму"Запобігання та лікування серцево-судинних та  судинно-мозкових захворювань на 2012-2015 роки"</t>
  </si>
  <si>
    <t>120100</t>
  </si>
  <si>
    <t>ВСЬОГО</t>
  </si>
  <si>
    <t>Надання кредитів</t>
  </si>
  <si>
    <t>Повернення кредитів</t>
  </si>
  <si>
    <t>3112</t>
  </si>
  <si>
    <t>1516310</t>
  </si>
  <si>
    <t>4719130</t>
  </si>
  <si>
    <t>в т.ч. видатки за рахунок субвенції з державного бюджету н</t>
  </si>
  <si>
    <t>6717830</t>
  </si>
  <si>
    <t>Державний бюджет</t>
  </si>
  <si>
    <t>Організація захисту населення і територій від надзвичайних ситуацій техногенного та природного характеру </t>
  </si>
  <si>
    <t>0318600</t>
  </si>
  <si>
    <t>0817210</t>
  </si>
  <si>
    <t>Підтримка засобів масової інформації</t>
  </si>
  <si>
    <t>0817212</t>
  </si>
  <si>
    <t>0817213</t>
  </si>
  <si>
    <t>0818601</t>
  </si>
  <si>
    <t>1011220</t>
  </si>
  <si>
    <t>Придбання шкільних автобусів для перевезення дітей, що проживають у сільській місцевості</t>
  </si>
  <si>
    <t>1015010</t>
  </si>
  <si>
    <t>Проведення спортивної роботи в регіоні</t>
  </si>
  <si>
    <t>1111100</t>
  </si>
  <si>
    <t>Заклади і заходи з питань дітей та їх соціального захисту</t>
  </si>
  <si>
    <t>1113130</t>
  </si>
  <si>
    <t>в т.ч. видатки за рахунок коштів субвенції з Держбюджету на часткове відшкодування вартості лікарських засобів для лікування осіб з гіпертонічною хворобою</t>
  </si>
  <si>
    <t>1412200</t>
  </si>
  <si>
    <t xml:space="preserve">Підготовка кадрів вищими навчальними закладами І і ІІ рівнів акредитації </t>
  </si>
  <si>
    <t xml:space="preserve">Підвищення кваліфікації, перепідготовка кадрів іншими закладами післядипломної освіти </t>
  </si>
  <si>
    <t>Бібліотека</t>
  </si>
  <si>
    <t>2013111</t>
  </si>
  <si>
    <t>2013112</t>
  </si>
  <si>
    <t>Додаткова дотація  з державного бюджету на виплату надбавок за обсяг та якість виконаної роботи медичним працівникам закладів охорони здоров’я, що надають первинну медичну допомогу, у непілотних регіонах</t>
  </si>
  <si>
    <t>програма розвитку виставково-ярмаркової діяльності в Чернігівській області на 2012-2015 роки</t>
  </si>
  <si>
    <t>7317502</t>
  </si>
  <si>
    <t xml:space="preserve"> Сприяння розвитку інститутів громадянського суспільства</t>
  </si>
  <si>
    <t>Управління з питань надзвичайних ситуацій та у справах захисту населення від  наслідків Чорнобильської катастрофи Чернігівської  обласної державної адміністрації</t>
  </si>
  <si>
    <t>Департамент житлово-комунального господарства Чернігівської обласної державної адміністрації</t>
  </si>
  <si>
    <t xml:space="preserve">Багатопрофільна стаціонарна медична допомога населенню </t>
  </si>
  <si>
    <t xml:space="preserve">Спеціалізована стаціонарна медична допомога населенню </t>
  </si>
  <si>
    <t xml:space="preserve">Санаторне лікування хворих на туберкульоз </t>
  </si>
  <si>
    <t xml:space="preserve">Санаторне лікування дітей та підлітків із соматичними захворюваннями (крім туберкульозу) </t>
  </si>
  <si>
    <t>Департамент сім'ї, молоді та спорту облдержадміністрації</t>
  </si>
  <si>
    <t>Повернення коштів, наданих для кредитування громадян на будівництво (реконструкцію) та придбання житла</t>
  </si>
  <si>
    <t>Департамент економічного розвитку облдержадміністрації</t>
  </si>
  <si>
    <t xml:space="preserve">КПКВК
місцевих бюджетів (7 знаків групування:  за ГРК, відповід. вик., програма/ підпрограма)
</t>
  </si>
  <si>
    <t>Код типової відомчої класифікації видатків</t>
  </si>
  <si>
    <t>1118103</t>
  </si>
  <si>
    <t>1118104</t>
  </si>
  <si>
    <t>програма науково-технічного та інноваційного розвитку Чернігівської області на 2011-2015 роки</t>
  </si>
  <si>
    <t>250366</t>
  </si>
  <si>
    <t>0133</t>
  </si>
  <si>
    <t>080208</t>
  </si>
  <si>
    <t>Резервний фонд</t>
  </si>
  <si>
    <t>Інші видатки</t>
  </si>
  <si>
    <t>оплата праці</t>
  </si>
  <si>
    <t>Чернігівська обласна державна адмiнiстрацiя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</si>
  <si>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</si>
  <si>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Департамент інформаційної дiяльностi та комунiкацiй з громадськiстю Чернiгiвської обласної державної адмiнiстрацiї</t>
  </si>
  <si>
    <t>7618530</t>
  </si>
  <si>
    <t>Підготовка кадрів вищими навчальними закладами  І і ІІ рівнів акредитації</t>
  </si>
  <si>
    <t>Підвищення кваліфікаії, перепідготовка кадрів закладами післядипломної освіти ІІІ і ІV рівнів акредитації (академіями, інститутами, центрами підвищення кваліфікації)</t>
  </si>
  <si>
    <t>1015022</t>
  </si>
  <si>
    <t>Утримання та навчально-тренувальна робота комунальних дитячо-юнацьких спортивних шкiл</t>
  </si>
  <si>
    <t>Центри соціальних служб для сім'ї, дітей та молоді</t>
  </si>
  <si>
    <t>1113140</t>
  </si>
  <si>
    <t>Заходи державної політики з питань молоді</t>
  </si>
  <si>
    <t>1113133</t>
  </si>
  <si>
    <t>Заходи державної політики із забезпечення рівних прав та можливостей жінок та чоловіків</t>
  </si>
  <si>
    <t>1113134</t>
  </si>
  <si>
    <t>1113160</t>
  </si>
  <si>
    <t>Додаток 4 до рішення двадцять третьої сесії обласної ради  «Про обласний бюджет на 2015 рік» від 23 січня 2015 року</t>
  </si>
  <si>
    <t>Підвищення кваліфікації, перепідготовка кадрів закладами післядипломної освіти ІІІ і ІV рівнів акредитації</t>
  </si>
  <si>
    <t>Підтримка книговидання</t>
  </si>
  <si>
    <t>1011040</t>
  </si>
  <si>
    <t>Надання загальної середньої освіти загальноосвітніми школами-інтернатами, загальноосвітніми санаторними школами-інтернатами</t>
  </si>
  <si>
    <t>1011050</t>
  </si>
  <si>
    <t>070301</t>
  </si>
  <si>
    <t>091104</t>
  </si>
  <si>
    <t>091106</t>
  </si>
  <si>
    <t>091107</t>
  </si>
  <si>
    <t>1060</t>
  </si>
  <si>
    <t>0320</t>
  </si>
  <si>
    <t>Надання реабілітаційних послуг інвалідам та дітям-інвалідам</t>
  </si>
  <si>
    <t>1513180</t>
  </si>
  <si>
    <t>070304</t>
  </si>
  <si>
    <t>070307</t>
  </si>
  <si>
    <t>091303</t>
  </si>
  <si>
    <t>091304</t>
  </si>
  <si>
    <t>110102</t>
  </si>
  <si>
    <t>Театри</t>
  </si>
  <si>
    <t>110104</t>
  </si>
  <si>
    <t>на виплату матеріальної допомоги родинам полеглих цивільних учасників збройних конфліктів під час мирних акцій протесту в Україні впродовж листопада 2013- лютого 2014 року</t>
  </si>
  <si>
    <r>
      <t>Найменування
згідно з типовою відомчою/типовою програмною</t>
    </r>
    <r>
      <rPr>
        <b/>
        <sz val="11"/>
        <rFont val="Times New Roman"/>
        <family val="1"/>
      </rPr>
      <t>/тимчасовою класифікацією видатків та кредитування місцевого бюджету</t>
    </r>
  </si>
  <si>
    <t xml:space="preserve">Надання стоматологічної допомоги населенню </t>
  </si>
  <si>
    <t>грн</t>
  </si>
  <si>
    <t>з них:
капітальні видатки за рахунок коштів, що передаються із загального фонду до бюджету розвитку (спеціального фонду)</t>
  </si>
  <si>
    <t>Забезпечення соціальними послугами стаціонарного догляду з наданням місця для проживання, всебічної підтримки, захисту та безпеки особам, які не можуть вести самостійний спосіб життя через похилий вік, фізичні та розумові вади, психічні захворювання або інші хвороби</t>
  </si>
  <si>
    <t>7618804</t>
  </si>
  <si>
    <t xml:space="preserve"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 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</si>
  <si>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</si>
  <si>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Створення банків крові та її компонентів</t>
  </si>
  <si>
    <t>1412130</t>
  </si>
  <si>
    <t>1412140</t>
  </si>
  <si>
    <t>1412800</t>
  </si>
  <si>
    <t>1412190</t>
  </si>
  <si>
    <t>081001</t>
  </si>
  <si>
    <t>081002</t>
  </si>
  <si>
    <t>081003</t>
  </si>
  <si>
    <t>070702</t>
  </si>
  <si>
    <t>Інші заклади і заходи післядипломної освіти</t>
  </si>
  <si>
    <t>110201</t>
  </si>
  <si>
    <t>на фінансування заходів програми передачі нетелей багатодітним сім'ям, які проживають у сільській місцевості Чернігівської області</t>
  </si>
  <si>
    <t>Надання допомоги на догляд за інвалідом І чи ІІ групи внаслідок психічного розладу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</si>
  <si>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</si>
  <si>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>250404</t>
  </si>
  <si>
    <t>150101</t>
  </si>
  <si>
    <t>180409</t>
  </si>
  <si>
    <t>Департамент сім'ї, молоді та спорту Чернігівської обласної державної адміністрації</t>
  </si>
  <si>
    <t>Служба у справах дітей Чернігівської обласної державної адміністрації</t>
  </si>
  <si>
    <t>210106</t>
  </si>
  <si>
    <t xml:space="preserve">на фінансування заходів програми "Місцевий розвиток, орієнтований на громаду - II фаза" у Чернігівській області </t>
  </si>
  <si>
    <t>Здійснення соціальної роботи з вразливими категоріями населення</t>
  </si>
  <si>
    <t>1113500</t>
  </si>
  <si>
    <t>1115010</t>
  </si>
  <si>
    <t>1115040</t>
  </si>
  <si>
    <t>Без трансфертів</t>
  </si>
  <si>
    <t>900202</t>
  </si>
  <si>
    <t>070401</t>
  </si>
  <si>
    <t>070601</t>
  </si>
  <si>
    <t>видатки розвитку</t>
  </si>
  <si>
    <t>комунальні послуги та енергоносії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</si>
  <si>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</si>
  <si>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Код функціональної класифікації видатків та кредитування бюджету</t>
  </si>
  <si>
    <t>0421</t>
  </si>
  <si>
    <t>7318106</t>
  </si>
  <si>
    <t>7318107</t>
  </si>
  <si>
    <t>0180</t>
  </si>
  <si>
    <t>Кошти, що передаються із загального фонду бюджету до бюджету розвитку (спеціального фонду)</t>
  </si>
  <si>
    <t>всього</t>
  </si>
  <si>
    <t>091108</t>
  </si>
  <si>
    <t>Надання кредитів </t>
  </si>
  <si>
    <t>Повернення кредитів </t>
  </si>
  <si>
    <t>Кредитування -всього</t>
  </si>
  <si>
    <t>Загальний фонд </t>
  </si>
  <si>
    <t>Спеціальний фонд </t>
  </si>
  <si>
    <t>Разом </t>
  </si>
  <si>
    <t>250908</t>
  </si>
  <si>
    <t>250909</t>
  </si>
  <si>
    <t>070802</t>
  </si>
  <si>
    <t>070806</t>
  </si>
  <si>
    <t>070807</t>
  </si>
  <si>
    <t>130107</t>
  </si>
  <si>
    <t>080101</t>
  </si>
  <si>
    <t>Зміни до додатку 5 до рішення обласної ради від 23 січня 2015 року «Про обласний бюджет на 2015 рік»
«Повернення кредитів до обласного  бюджету та надання кредитів з обласного бюджету  Чернігівської області  на 2015 рік»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</si>
  <si>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</t>
  </si>
  <si>
    <t>1513110</t>
  </si>
  <si>
    <t>2000000</t>
  </si>
  <si>
    <t>2400000</t>
  </si>
  <si>
    <t>1090</t>
  </si>
  <si>
    <t>1030</t>
  </si>
  <si>
    <t>1040</t>
  </si>
  <si>
    <t>0829</t>
  </si>
  <si>
    <t>0111</t>
  </si>
  <si>
    <t>0824</t>
  </si>
  <si>
    <t>7618808</t>
  </si>
  <si>
    <t>Найменування коду тимчасової класифікації видатків та кредитування місцевих бюджетів</t>
  </si>
  <si>
    <t>1412010</t>
  </si>
  <si>
    <t>1412030</t>
  </si>
  <si>
    <t>1412060</t>
  </si>
  <si>
    <t>1412070</t>
  </si>
  <si>
    <t>2411120</t>
  </si>
  <si>
    <t>2411150</t>
  </si>
  <si>
    <t>2411170</t>
  </si>
  <si>
    <t>2416310</t>
  </si>
  <si>
    <t>Реалізація заходів щодо інвестиційного розвитку території</t>
  </si>
  <si>
    <t>4719140</t>
  </si>
  <si>
    <t>4719150</t>
  </si>
  <si>
    <t>4810000</t>
  </si>
  <si>
    <t>4710000</t>
  </si>
  <si>
    <t>1510000</t>
  </si>
  <si>
    <t>1410000</t>
  </si>
  <si>
    <t>5310000</t>
  </si>
  <si>
    <t>6710000</t>
  </si>
  <si>
    <t>7300000</t>
  </si>
  <si>
    <t>7310000</t>
  </si>
  <si>
    <t>Сприяння розвитку малого і середнього підприємництва</t>
  </si>
  <si>
    <t>7610000</t>
  </si>
  <si>
    <t>Управління містобудування та архітектури Чернігівської обласної державної адміністрації</t>
  </si>
  <si>
    <t>Реалізація інвестиційних проектів</t>
  </si>
  <si>
    <t>в т.ч. інші заходи в галузі охорони здоров'я</t>
  </si>
  <si>
    <t>0110000</t>
  </si>
  <si>
    <t>7317500</t>
  </si>
  <si>
    <t>Капітальні видатки</t>
  </si>
  <si>
    <t>070501</t>
  </si>
  <si>
    <t>250102</t>
  </si>
  <si>
    <t>Разом</t>
  </si>
  <si>
    <t>010000</t>
  </si>
  <si>
    <t>010116</t>
  </si>
  <si>
    <t>070000</t>
  </si>
  <si>
    <t>080000</t>
  </si>
  <si>
    <t>090000</t>
  </si>
  <si>
    <t>090412</t>
  </si>
  <si>
    <t>090413</t>
  </si>
  <si>
    <t>091212</t>
  </si>
  <si>
    <t>090601</t>
  </si>
  <si>
    <t>090901</t>
  </si>
  <si>
    <t>080400</t>
  </si>
  <si>
    <t>080500</t>
  </si>
  <si>
    <t>Код типової відомчої класифікації видатків/код тимчасової класифікації видатків та кредитування місцевих бюджетів</t>
  </si>
  <si>
    <t>Повернення коштів, наданих для кредитування громадян на будівництво (реконструкцію ) та придбання житла</t>
  </si>
  <si>
    <t>180404</t>
  </si>
  <si>
    <t>видатки споживання</t>
  </si>
  <si>
    <t>7618800</t>
  </si>
  <si>
    <t>7618801</t>
  </si>
  <si>
    <t>7618802</t>
  </si>
  <si>
    <t>7618803</t>
  </si>
  <si>
    <t>7618550</t>
  </si>
  <si>
    <t>7618560</t>
  </si>
  <si>
    <t>Код тимчасової класифікації видатків та кредитування місцевих бюджетів</t>
  </si>
  <si>
    <t>з них</t>
  </si>
  <si>
    <t>080205</t>
  </si>
  <si>
    <t>080207</t>
  </si>
  <si>
    <t>Розподіл видатків обласного бюджету Чернігівської області на 2015 рік  за  головними розпорядниками коштів</t>
  </si>
  <si>
    <t>Утримання центрів «Спорт для всіх» та проведення заходів з фізичної культури</t>
  </si>
  <si>
    <t>Фінансова підтримка регіональних осередків всеукраїнських фізкультурно-спортивних товариств для проведення навчально-тренувальної та спортивної роботи</t>
  </si>
  <si>
    <t>Фінансова підтримка дитячо-юнацьких спортивних шкіл фізкультурно-спортивних товариств</t>
  </si>
  <si>
    <t>Фінансова підтримка на утримання регіональних рад фізкультурно-спортивного товариства  «Колос»</t>
  </si>
  <si>
    <t>080201</t>
  </si>
  <si>
    <t>080204</t>
  </si>
  <si>
    <t xml:space="preserve">Медико-соціальний захист дітей-сиріт та дітей, позбавлених батьківського піклування </t>
  </si>
  <si>
    <t xml:space="preserve">Спеціалізована амбулаторно-поліклінічна допомога населенню </t>
  </si>
  <si>
    <t>7618010</t>
  </si>
  <si>
    <t>Контроль з Дод3</t>
  </si>
  <si>
    <t>0300000</t>
  </si>
  <si>
    <t>1000000</t>
  </si>
  <si>
    <t>1100000</t>
  </si>
  <si>
    <t>1400000</t>
  </si>
  <si>
    <t>1500000</t>
  </si>
  <si>
    <t>Субвенція з державного бюджету місцевим бюджетам на фінансування Програм - переможців Всеукраїнського конкурсу проектів та програм розвитку місцевого самоврядування</t>
  </si>
  <si>
    <t>Субвенція з державного бюджету місцевим бюджетам на забезпечення харчуванням (сніданками) учнів 5-11 класів загальноосвітніх навчальних закладів</t>
  </si>
  <si>
    <t>бюджет розвитку</t>
  </si>
  <si>
    <t xml:space="preserve"> на фінансування заходів програми розвитку місцевого самоврядування в Чернігівській області на 2013-2015 роки</t>
  </si>
  <si>
    <t>7618540</t>
  </si>
  <si>
    <t>250382</t>
  </si>
  <si>
    <t>на фінансування заходів обласної програми на 2013-2015 роки із забезпечення житлом дітей-сиріт, дітей, позбавлених батьківського піклування та осіб з їх числа.</t>
  </si>
  <si>
    <t>1416310</t>
  </si>
  <si>
    <t>Організаційне, інформативно-аналітичне та матеріально-технічне забезпечення діяльності обласної ради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</si>
  <si>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</si>
  <si>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Забезпечення обробки інформації з нарахування та виплати допомог і компенсацій</t>
  </si>
  <si>
    <t>090802</t>
  </si>
  <si>
    <t>240604</t>
  </si>
  <si>
    <t>3242</t>
  </si>
  <si>
    <t>Районна комплексна програма "Молодь Борзнянщини" на 2018-2020 роки</t>
  </si>
  <si>
    <t>1162</t>
  </si>
  <si>
    <t>Інші  програми та заходи у сфері освіти</t>
  </si>
  <si>
    <t>Програма розвитку галузі культури на 2018-2020 роки</t>
  </si>
  <si>
    <t>придбання</t>
  </si>
  <si>
    <t>Інша діяльність у сфері охорони навколишнього природного середовища</t>
  </si>
  <si>
    <t>240605</t>
  </si>
  <si>
    <t>Проведення навчально-тренувальних зборів і змагань з неолімпійських видів спорту</t>
  </si>
  <si>
    <t>Бахмацький район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</si>
</sst>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000"/>
    <numFmt numFmtId="190" formatCode="0.000"/>
    <numFmt numFmtId="191" formatCode="0.000000"/>
    <numFmt numFmtId="192" formatCode="0.0000000"/>
    <numFmt numFmtId="193" formatCode="0.00000"/>
    <numFmt numFmtId="194" formatCode="0.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.0"/>
    <numFmt numFmtId="200" formatCode="#,##0.00_ ;[Red]\-#,##0.00\ "/>
    <numFmt numFmtId="201" formatCode="0.00_);\-0.00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#,##0.000"/>
    <numFmt numFmtId="211" formatCode="[$-422]d\ mmmm\ yyyy&quot; р.&quot;"/>
    <numFmt numFmtId="212" formatCode="dd\.mm\.yyyy;@"/>
    <numFmt numFmtId="213" formatCode="#,##0\ _г_р_н_."/>
    <numFmt numFmtId="214" formatCode="#,##0.00\ _г_р_н_."/>
    <numFmt numFmtId="215" formatCode="#,##0;[Red]#,##0"/>
    <numFmt numFmtId="216" formatCode="#,##0.000\ _г_р_н_."/>
    <numFmt numFmtId="217" formatCode="#,##0.0\ _г_р_н_."/>
    <numFmt numFmtId="218" formatCode="#,##0_ ;[Red]\-#,##0\ "/>
    <numFmt numFmtId="219" formatCode="#,##0.0000"/>
    <numFmt numFmtId="220" formatCode="#,##0.00000"/>
    <numFmt numFmtId="221" formatCode="#,##0.00_);\-#,##0.00"/>
    <numFmt numFmtId="222" formatCode="#,##0_ ;\-#,##0\ "/>
    <numFmt numFmtId="223" formatCode="#,##0.0_ ;[Red]\-#,##0.0\ "/>
    <numFmt numFmtId="224" formatCode="#,##0.000000"/>
    <numFmt numFmtId="225" formatCode="#,##0.0000000"/>
  </numFmts>
  <fonts count="10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2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4"/>
      <color indexed="8"/>
      <name val="Times New Roman Cyr"/>
      <family val="0"/>
    </font>
    <font>
      <b/>
      <sz val="14"/>
      <name val="Times New Roman Cyr"/>
      <family val="1"/>
    </font>
    <font>
      <b/>
      <sz val="12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sz val="14"/>
      <name val="Times New Roman Cyr"/>
      <family val="1"/>
    </font>
    <font>
      <i/>
      <sz val="12"/>
      <name val="Arial Cyr"/>
      <family val="0"/>
    </font>
    <font>
      <b/>
      <sz val="18"/>
      <name val="Times New Roman Cyr"/>
      <family val="1"/>
    </font>
    <font>
      <b/>
      <sz val="16"/>
      <name val="Times New Roman Cyr"/>
      <family val="0"/>
    </font>
    <font>
      <b/>
      <sz val="16"/>
      <color indexed="8"/>
      <name val="Times New Roman Cyr"/>
      <family val="1"/>
    </font>
    <font>
      <b/>
      <sz val="16"/>
      <name val="Arial Cyr"/>
      <family val="0"/>
    </font>
    <font>
      <b/>
      <sz val="14"/>
      <name val="Times New Roman CYR"/>
      <family val="0"/>
    </font>
    <font>
      <sz val="16"/>
      <name val="Arial Cyr"/>
      <family val="0"/>
    </font>
    <font>
      <sz val="14"/>
      <name val="Times New Roman"/>
      <family val="1"/>
    </font>
    <font>
      <i/>
      <sz val="14"/>
      <name val="Times New Roman Cyr"/>
      <family val="1"/>
    </font>
    <font>
      <sz val="16"/>
      <name val="Times New Roman Cyr"/>
      <family val="1"/>
    </font>
    <font>
      <b/>
      <sz val="14"/>
      <name val="Times New Roman"/>
      <family val="1"/>
    </font>
    <font>
      <sz val="8"/>
      <name val="Arial Cyr"/>
      <family val="0"/>
    </font>
    <font>
      <sz val="9"/>
      <color indexed="8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3.5"/>
      <name val="Times New Roman Cyr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b/>
      <sz val="8"/>
      <name val="Times New Roman"/>
      <family val="1"/>
    </font>
    <font>
      <sz val="14"/>
      <color indexed="10"/>
      <name val="Arial Cyr"/>
      <family val="0"/>
    </font>
    <font>
      <sz val="11"/>
      <color indexed="10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b/>
      <i/>
      <sz val="14"/>
      <name val="Arial Cyr"/>
      <family val="0"/>
    </font>
    <font>
      <i/>
      <sz val="16"/>
      <name val="Arial Cyr"/>
      <family val="0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 Cyr"/>
      <family val="1"/>
    </font>
    <font>
      <b/>
      <i/>
      <sz val="10"/>
      <name val="Arial Cyr"/>
      <family val="0"/>
    </font>
    <font>
      <b/>
      <sz val="16"/>
      <name val="Times New Roman"/>
      <family val="1"/>
    </font>
    <font>
      <b/>
      <i/>
      <sz val="16"/>
      <name val="Arial Cyr"/>
      <family val="0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9"/>
      <color indexed="16"/>
      <name val="Times New Roman"/>
      <family val="1"/>
    </font>
    <font>
      <sz val="10"/>
      <color indexed="16"/>
      <name val="Times New Roman"/>
      <family val="1"/>
    </font>
    <font>
      <b/>
      <sz val="10"/>
      <color indexed="16"/>
      <name val="Times New Roman"/>
      <family val="1"/>
    </font>
    <font>
      <b/>
      <sz val="16"/>
      <color indexed="16"/>
      <name val="Times New Roman"/>
      <family val="1"/>
    </font>
    <font>
      <b/>
      <sz val="14"/>
      <color indexed="16"/>
      <name val="Times New Roman"/>
      <family val="1"/>
    </font>
    <font>
      <sz val="12"/>
      <color indexed="16"/>
      <name val="Times New Roman"/>
      <family val="1"/>
    </font>
    <font>
      <sz val="14"/>
      <color indexed="16"/>
      <name val="Times New Roman"/>
      <family val="1"/>
    </font>
    <font>
      <b/>
      <sz val="12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Courier New"/>
      <family val="3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Arial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 CYR"/>
      <family val="0"/>
    </font>
    <font>
      <sz val="9"/>
      <name val="Times New Roman"/>
      <family val="1"/>
    </font>
    <font>
      <b/>
      <sz val="10"/>
      <name val="Times New Roman CYR"/>
      <family val="0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 Cyr"/>
      <family val="0"/>
    </font>
    <font>
      <sz val="8"/>
      <name val="Tahoma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thin"/>
      <bottom/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8" borderId="0" applyNumberFormat="0" applyBorder="0" applyAlignment="0" applyProtection="0"/>
    <xf numFmtId="0" fontId="61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0" fillId="0" borderId="0">
      <alignment/>
      <protection/>
    </xf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9" borderId="0" applyNumberFormat="0" applyBorder="0" applyAlignment="0" applyProtection="0"/>
    <xf numFmtId="0" fontId="63" fillId="7" borderId="1" applyNumberFormat="0" applyAlignment="0" applyProtection="0"/>
    <xf numFmtId="0" fontId="63" fillId="20" borderId="1" applyNumberFormat="0" applyAlignment="0" applyProtection="0"/>
    <xf numFmtId="0" fontId="64" fillId="21" borderId="2" applyNumberFormat="0" applyAlignment="0" applyProtection="0"/>
    <xf numFmtId="0" fontId="74" fillId="21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4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85" fillId="0" borderId="0">
      <alignment/>
      <protection/>
    </xf>
    <xf numFmtId="0" fontId="102" fillId="0" borderId="0">
      <alignment/>
      <protection/>
    </xf>
    <xf numFmtId="0" fontId="85" fillId="0" borderId="0">
      <alignment/>
      <protection/>
    </xf>
    <xf numFmtId="0" fontId="102" fillId="0" borderId="0">
      <alignment/>
      <protection/>
    </xf>
    <xf numFmtId="0" fontId="85" fillId="0" borderId="0">
      <alignment/>
      <protection/>
    </xf>
    <xf numFmtId="0" fontId="10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85" fillId="0" borderId="0">
      <alignment/>
      <protection/>
    </xf>
    <xf numFmtId="0" fontId="102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61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33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89" fillId="0" borderId="0">
      <alignment/>
      <protection/>
    </xf>
    <xf numFmtId="0" fontId="33" fillId="0" borderId="0">
      <alignment/>
      <protection/>
    </xf>
    <xf numFmtId="0" fontId="2" fillId="0" borderId="0" applyNumberFormat="0" applyFill="0" applyBorder="0" applyAlignment="0" applyProtection="0"/>
    <xf numFmtId="0" fontId="75" fillId="3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61" fillId="23" borderId="9" applyNumberFormat="0" applyFont="0" applyAlignment="0" applyProtection="0"/>
    <xf numFmtId="9" fontId="0" fillId="0" borderId="0" applyFont="0" applyFill="0" applyBorder="0" applyAlignment="0" applyProtection="0"/>
    <xf numFmtId="0" fontId="77" fillId="0" borderId="10" applyNumberFormat="0" applyFill="0" applyAlignment="0" applyProtection="0"/>
    <xf numFmtId="0" fontId="37" fillId="0" borderId="0">
      <alignment/>
      <protection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6" borderId="0" applyNumberFormat="0" applyBorder="0" applyAlignment="0" applyProtection="0"/>
  </cellStyleXfs>
  <cellXfs count="882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>
      <alignment horizontal="centerContinuous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2" fillId="0" borderId="0" xfId="0" applyFont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16" fillId="0" borderId="0" xfId="0" applyFont="1" applyFill="1" applyAlignment="1" applyProtection="1">
      <alignment/>
      <protection locked="0"/>
    </xf>
    <xf numFmtId="0" fontId="16" fillId="0" borderId="0" xfId="0" applyFont="1" applyFill="1" applyAlignment="1">
      <alignment/>
    </xf>
    <xf numFmtId="0" fontId="25" fillId="0" borderId="0" xfId="0" applyFont="1" applyFill="1" applyAlignment="1" applyProtection="1">
      <alignment/>
      <protection locked="0"/>
    </xf>
    <xf numFmtId="0" fontId="25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15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12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14" fillId="0" borderId="16" xfId="0" applyNumberFormat="1" applyFont="1" applyBorder="1" applyAlignment="1">
      <alignment horizontal="center"/>
    </xf>
    <xf numFmtId="0" fontId="13" fillId="0" borderId="17" xfId="0" applyFont="1" applyBorder="1" applyAlignment="1">
      <alignment horizontal="left" vertical="top" wrapText="1"/>
    </xf>
    <xf numFmtId="49" fontId="14" fillId="0" borderId="18" xfId="0" applyNumberFormat="1" applyFont="1" applyBorder="1" applyAlignment="1">
      <alignment horizontal="center"/>
    </xf>
    <xf numFmtId="0" fontId="13" fillId="0" borderId="19" xfId="0" applyFont="1" applyBorder="1" applyAlignment="1">
      <alignment horizontal="left" vertical="top" wrapText="1"/>
    </xf>
    <xf numFmtId="49" fontId="14" fillId="0" borderId="20" xfId="0" applyNumberFormat="1" applyFont="1" applyBorder="1" applyAlignment="1">
      <alignment horizontal="center"/>
    </xf>
    <xf numFmtId="0" fontId="13" fillId="0" borderId="21" xfId="0" applyFont="1" applyBorder="1" applyAlignment="1">
      <alignment horizontal="left" vertical="top" wrapText="1"/>
    </xf>
    <xf numFmtId="49" fontId="14" fillId="0" borderId="11" xfId="0" applyNumberFormat="1" applyFont="1" applyBorder="1" applyAlignment="1">
      <alignment horizontal="center"/>
    </xf>
    <xf numFmtId="0" fontId="13" fillId="0" borderId="12" xfId="0" applyFont="1" applyBorder="1" applyAlignment="1">
      <alignment horizontal="left" vertical="top" wrapText="1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left" vertical="top" wrapText="1"/>
      <protection locked="0"/>
    </xf>
    <xf numFmtId="188" fontId="0" fillId="0" borderId="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1" fontId="28" fillId="0" borderId="0" xfId="0" applyNumberFormat="1" applyFont="1" applyFill="1" applyBorder="1" applyAlignment="1" applyProtection="1">
      <alignment/>
      <protection locked="0"/>
    </xf>
    <xf numFmtId="188" fontId="3" fillId="0" borderId="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1" fontId="28" fillId="0" borderId="0" xfId="0" applyNumberFormat="1" applyFont="1" applyFill="1" applyAlignment="1" applyProtection="1">
      <alignment/>
      <protection locked="0"/>
    </xf>
    <xf numFmtId="188" fontId="3" fillId="0" borderId="0" xfId="0" applyNumberFormat="1" applyFont="1" applyFill="1" applyAlignment="1" applyProtection="1">
      <alignment/>
      <protection locked="0"/>
    </xf>
    <xf numFmtId="188" fontId="3" fillId="0" borderId="0" xfId="0" applyNumberFormat="1" applyFont="1" applyAlignment="1" applyProtection="1">
      <alignment/>
      <protection locked="0"/>
    </xf>
    <xf numFmtId="3" fontId="18" fillId="0" borderId="22" xfId="0" applyNumberFormat="1" applyFont="1" applyBorder="1" applyAlignment="1">
      <alignment horizontal="right"/>
    </xf>
    <xf numFmtId="3" fontId="18" fillId="0" borderId="23" xfId="0" applyNumberFormat="1" applyFont="1" applyBorder="1" applyAlignment="1">
      <alignment horizontal="right"/>
    </xf>
    <xf numFmtId="3" fontId="14" fillId="0" borderId="24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3" fontId="14" fillId="0" borderId="25" xfId="0" applyNumberFormat="1" applyFont="1" applyBorder="1" applyAlignment="1">
      <alignment horizontal="right"/>
    </xf>
    <xf numFmtId="3" fontId="14" fillId="0" borderId="26" xfId="0" applyNumberFormat="1" applyFont="1" applyBorder="1" applyAlignment="1">
      <alignment horizontal="right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right"/>
    </xf>
    <xf numFmtId="0" fontId="6" fillId="0" borderId="27" xfId="0" applyFont="1" applyBorder="1" applyAlignment="1">
      <alignment horizontal="center" vertical="center" wrapText="1"/>
    </xf>
    <xf numFmtId="0" fontId="23" fillId="7" borderId="0" xfId="0" applyFont="1" applyFill="1" applyAlignment="1" applyProtection="1">
      <alignment/>
      <protection locked="0"/>
    </xf>
    <xf numFmtId="0" fontId="23" fillId="7" borderId="0" xfId="0" applyFont="1" applyFill="1" applyAlignment="1">
      <alignment/>
    </xf>
    <xf numFmtId="3" fontId="24" fillId="7" borderId="22" xfId="0" applyNumberFormat="1" applyFont="1" applyFill="1" applyBorder="1" applyAlignment="1">
      <alignment horizontal="right"/>
    </xf>
    <xf numFmtId="3" fontId="24" fillId="7" borderId="23" xfId="0" applyNumberFormat="1" applyFont="1" applyFill="1" applyBorder="1" applyAlignment="1">
      <alignment horizontal="right"/>
    </xf>
    <xf numFmtId="3" fontId="24" fillId="7" borderId="28" xfId="0" applyNumberFormat="1" applyFont="1" applyFill="1" applyBorder="1" applyAlignment="1">
      <alignment horizontal="right"/>
    </xf>
    <xf numFmtId="0" fontId="16" fillId="7" borderId="0" xfId="0" applyFont="1" applyFill="1" applyAlignment="1" applyProtection="1">
      <alignment/>
      <protection locked="0"/>
    </xf>
    <xf numFmtId="0" fontId="16" fillId="7" borderId="0" xfId="0" applyFont="1" applyFill="1" applyAlignment="1">
      <alignment/>
    </xf>
    <xf numFmtId="0" fontId="0" fillId="7" borderId="0" xfId="0" applyFill="1" applyAlignment="1" applyProtection="1">
      <alignment/>
      <protection locked="0"/>
    </xf>
    <xf numFmtId="0" fontId="15" fillId="7" borderId="0" xfId="0" applyFont="1" applyFill="1" applyAlignment="1" applyProtection="1">
      <alignment/>
      <protection locked="0"/>
    </xf>
    <xf numFmtId="0" fontId="19" fillId="7" borderId="0" xfId="0" applyFont="1" applyFill="1" applyAlignment="1" applyProtection="1">
      <alignment/>
      <protection locked="0"/>
    </xf>
    <xf numFmtId="0" fontId="25" fillId="7" borderId="0" xfId="0" applyFont="1" applyFill="1" applyAlignment="1" applyProtection="1">
      <alignment/>
      <protection locked="0"/>
    </xf>
    <xf numFmtId="0" fontId="25" fillId="7" borderId="0" xfId="0" applyFont="1" applyFill="1" applyAlignment="1">
      <alignment/>
    </xf>
    <xf numFmtId="3" fontId="24" fillId="7" borderId="29" xfId="0" applyNumberFormat="1" applyFont="1" applyFill="1" applyBorder="1" applyAlignment="1">
      <alignment horizontal="right"/>
    </xf>
    <xf numFmtId="3" fontId="14" fillId="0" borderId="17" xfId="0" applyNumberFormat="1" applyFont="1" applyBorder="1" applyAlignment="1">
      <alignment horizontal="right"/>
    </xf>
    <xf numFmtId="3" fontId="14" fillId="0" borderId="19" xfId="0" applyNumberFormat="1" applyFont="1" applyBorder="1" applyAlignment="1">
      <alignment horizontal="right"/>
    </xf>
    <xf numFmtId="3" fontId="14" fillId="0" borderId="21" xfId="0" applyNumberFormat="1" applyFont="1" applyBorder="1" applyAlignment="1">
      <alignment horizontal="right"/>
    </xf>
    <xf numFmtId="3" fontId="18" fillId="0" borderId="22" xfId="0" applyNumberFormat="1" applyFont="1" applyBorder="1" applyAlignment="1" applyProtection="1">
      <alignment horizontal="right" vertical="center"/>
      <protection locked="0"/>
    </xf>
    <xf numFmtId="3" fontId="18" fillId="0" borderId="29" xfId="0" applyNumberFormat="1" applyFont="1" applyBorder="1" applyAlignment="1">
      <alignment horizontal="right"/>
    </xf>
    <xf numFmtId="0" fontId="18" fillId="0" borderId="30" xfId="0" applyFont="1" applyBorder="1" applyAlignment="1">
      <alignment horizontal="left" vertical="center" wrapText="1"/>
    </xf>
    <xf numFmtId="3" fontId="40" fillId="24" borderId="0" xfId="0" applyNumberFormat="1" applyFont="1" applyFill="1" applyBorder="1" applyAlignment="1" applyProtection="1">
      <alignment/>
      <protection locked="0"/>
    </xf>
    <xf numFmtId="188" fontId="39" fillId="24" borderId="0" xfId="0" applyNumberFormat="1" applyFont="1" applyFill="1" applyBorder="1" applyAlignment="1" applyProtection="1">
      <alignment/>
      <protection locked="0"/>
    </xf>
    <xf numFmtId="3" fontId="17" fillId="0" borderId="0" xfId="0" applyNumberFormat="1" applyFont="1" applyFill="1" applyBorder="1" applyAlignment="1" applyProtection="1">
      <alignment/>
      <protection locked="0"/>
    </xf>
    <xf numFmtId="3" fontId="18" fillId="0" borderId="28" xfId="0" applyNumberFormat="1" applyFont="1" applyBorder="1" applyAlignment="1">
      <alignment horizontal="right"/>
    </xf>
    <xf numFmtId="3" fontId="13" fillId="0" borderId="24" xfId="0" applyNumberFormat="1" applyFont="1" applyBorder="1" applyAlignment="1">
      <alignment horizontal="right" vertical="top" wrapText="1"/>
    </xf>
    <xf numFmtId="3" fontId="13" fillId="0" borderId="0" xfId="0" applyNumberFormat="1" applyFont="1" applyBorder="1" applyAlignment="1">
      <alignment horizontal="right" vertical="top" wrapText="1"/>
    </xf>
    <xf numFmtId="3" fontId="13" fillId="0" borderId="25" xfId="0" applyNumberFormat="1" applyFont="1" applyBorder="1" applyAlignment="1">
      <alignment horizontal="right" vertical="top" wrapText="1"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1" fillId="0" borderId="0" xfId="0" applyFont="1" applyFill="1" applyAlignment="1" applyProtection="1">
      <alignment/>
      <protection locked="0"/>
    </xf>
    <xf numFmtId="0" fontId="0" fillId="0" borderId="0" xfId="0" applyFont="1" applyAlignment="1">
      <alignment/>
    </xf>
    <xf numFmtId="0" fontId="5" fillId="0" borderId="0" xfId="0" applyFont="1" applyFill="1" applyAlignment="1" applyProtection="1">
      <alignment vertical="top" wrapText="1"/>
      <protection locked="0"/>
    </xf>
    <xf numFmtId="0" fontId="44" fillId="0" borderId="0" xfId="0" applyFont="1" applyFill="1" applyAlignment="1">
      <alignment/>
    </xf>
    <xf numFmtId="0" fontId="42" fillId="0" borderId="0" xfId="0" applyFont="1" applyFill="1" applyAlignment="1" applyProtection="1">
      <alignment/>
      <protection locked="0"/>
    </xf>
    <xf numFmtId="0" fontId="44" fillId="0" borderId="0" xfId="0" applyFont="1" applyFill="1" applyAlignment="1" applyProtection="1">
      <alignment/>
      <protection locked="0"/>
    </xf>
    <xf numFmtId="3" fontId="27" fillId="0" borderId="22" xfId="0" applyNumberFormat="1" applyFont="1" applyBorder="1" applyAlignment="1" applyProtection="1">
      <alignment horizontal="right"/>
      <protection locked="0"/>
    </xf>
    <xf numFmtId="0" fontId="41" fillId="0" borderId="0" xfId="0" applyFont="1" applyFill="1" applyAlignment="1">
      <alignment/>
    </xf>
    <xf numFmtId="0" fontId="6" fillId="0" borderId="31" xfId="0" applyFont="1" applyBorder="1" applyAlignment="1">
      <alignment horizontal="center" vertical="center" wrapText="1"/>
    </xf>
    <xf numFmtId="0" fontId="18" fillId="0" borderId="32" xfId="0" applyFont="1" applyFill="1" applyBorder="1" applyAlignment="1" applyProtection="1">
      <alignment horizontal="left" wrapText="1"/>
      <protection locked="0"/>
    </xf>
    <xf numFmtId="0" fontId="18" fillId="0" borderId="33" xfId="0" applyFont="1" applyFill="1" applyBorder="1" applyAlignment="1" applyProtection="1">
      <alignment horizontal="left" wrapText="1"/>
      <protection locked="0"/>
    </xf>
    <xf numFmtId="3" fontId="18" fillId="0" borderId="29" xfId="0" applyNumberFormat="1" applyFont="1" applyBorder="1" applyAlignment="1" applyProtection="1">
      <alignment horizontal="right" vertical="center"/>
      <protection locked="0"/>
    </xf>
    <xf numFmtId="3" fontId="27" fillId="0" borderId="29" xfId="0" applyNumberFormat="1" applyFont="1" applyBorder="1" applyAlignment="1" applyProtection="1">
      <alignment horizontal="right"/>
      <protection locked="0"/>
    </xf>
    <xf numFmtId="3" fontId="18" fillId="0" borderId="34" xfId="0" applyNumberFormat="1" applyFont="1" applyFill="1" applyBorder="1" applyAlignment="1">
      <alignment horizontal="right" vertical="center"/>
    </xf>
    <xf numFmtId="3" fontId="29" fillId="7" borderId="35" xfId="0" applyNumberFormat="1" applyFont="1" applyFill="1" applyBorder="1" applyAlignment="1">
      <alignment horizontal="right" wrapText="1"/>
    </xf>
    <xf numFmtId="3" fontId="29" fillId="7" borderId="36" xfId="0" applyNumberFormat="1" applyFont="1" applyFill="1" applyBorder="1" applyAlignment="1">
      <alignment horizontal="right" wrapText="1"/>
    </xf>
    <xf numFmtId="3" fontId="18" fillId="0" borderId="37" xfId="0" applyNumberFormat="1" applyFont="1" applyFill="1" applyBorder="1" applyAlignment="1">
      <alignment horizontal="right"/>
    </xf>
    <xf numFmtId="3" fontId="24" fillId="7" borderId="37" xfId="0" applyNumberFormat="1" applyFont="1" applyFill="1" applyBorder="1" applyAlignment="1">
      <alignment horizontal="right"/>
    </xf>
    <xf numFmtId="3" fontId="18" fillId="0" borderId="38" xfId="0" applyNumberFormat="1" applyFont="1" applyFill="1" applyBorder="1" applyAlignment="1">
      <alignment horizontal="right"/>
    </xf>
    <xf numFmtId="3" fontId="18" fillId="0" borderId="39" xfId="0" applyNumberFormat="1" applyFont="1" applyFill="1" applyBorder="1" applyAlignment="1">
      <alignment horizontal="right"/>
    </xf>
    <xf numFmtId="3" fontId="18" fillId="0" borderId="37" xfId="0" applyNumberFormat="1" applyFont="1" applyFill="1" applyBorder="1" applyAlignment="1" applyProtection="1">
      <alignment horizontal="right" vertical="center"/>
      <protection locked="0"/>
    </xf>
    <xf numFmtId="3" fontId="18" fillId="0" borderId="23" xfId="0" applyNumberFormat="1" applyFont="1" applyFill="1" applyBorder="1" applyAlignment="1" applyProtection="1">
      <alignment horizontal="right" vertical="center"/>
      <protection locked="0"/>
    </xf>
    <xf numFmtId="3" fontId="27" fillId="0" borderId="37" xfId="0" applyNumberFormat="1" applyFont="1" applyFill="1" applyBorder="1" applyAlignment="1">
      <alignment horizontal="right"/>
    </xf>
    <xf numFmtId="3" fontId="29" fillId="7" borderId="40" xfId="0" applyNumberFormat="1" applyFont="1" applyFill="1" applyBorder="1" applyAlignment="1">
      <alignment horizontal="right" wrapText="1"/>
    </xf>
    <xf numFmtId="3" fontId="18" fillId="0" borderId="37" xfId="0" applyNumberFormat="1" applyFont="1" applyFill="1" applyBorder="1" applyAlignment="1">
      <alignment horizontal="right" vertical="center"/>
    </xf>
    <xf numFmtId="3" fontId="18" fillId="0" borderId="22" xfId="0" applyNumberFormat="1" applyFont="1" applyFill="1" applyBorder="1" applyAlignment="1">
      <alignment horizontal="right" vertical="center"/>
    </xf>
    <xf numFmtId="0" fontId="37" fillId="0" borderId="0" xfId="0" applyFont="1" applyFill="1" applyAlignment="1">
      <alignment/>
    </xf>
    <xf numFmtId="0" fontId="37" fillId="0" borderId="0" xfId="0" applyFont="1" applyFill="1" applyAlignment="1" applyProtection="1">
      <alignment/>
      <protection locked="0"/>
    </xf>
    <xf numFmtId="49" fontId="18" fillId="0" borderId="30" xfId="0" applyNumberFormat="1" applyFont="1" applyFill="1" applyBorder="1" applyAlignment="1">
      <alignment horizontal="center" vertical="center"/>
    </xf>
    <xf numFmtId="3" fontId="15" fillId="7" borderId="0" xfId="0" applyNumberFormat="1" applyFont="1" applyFill="1" applyAlignment="1">
      <alignment/>
    </xf>
    <xf numFmtId="3" fontId="18" fillId="0" borderId="29" xfId="0" applyNumberFormat="1" applyFont="1" applyBorder="1" applyAlignment="1" applyProtection="1">
      <alignment horizontal="right" vertical="center"/>
      <protection locked="0"/>
    </xf>
    <xf numFmtId="0" fontId="18" fillId="0" borderId="30" xfId="0" applyFont="1" applyBorder="1" applyAlignment="1">
      <alignment horizontal="left" vertical="center" wrapText="1"/>
    </xf>
    <xf numFmtId="49" fontId="18" fillId="0" borderId="30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 applyProtection="1">
      <alignment horizontal="right" vertical="center"/>
      <protection locked="0"/>
    </xf>
    <xf numFmtId="49" fontId="18" fillId="0" borderId="41" xfId="0" applyNumberFormat="1" applyFont="1" applyFill="1" applyBorder="1" applyAlignment="1">
      <alignment horizontal="center" vertical="center"/>
    </xf>
    <xf numFmtId="0" fontId="18" fillId="0" borderId="41" xfId="0" applyFont="1" applyBorder="1" applyAlignment="1">
      <alignment horizontal="justify" vertical="center" wrapText="1"/>
    </xf>
    <xf numFmtId="0" fontId="18" fillId="0" borderId="41" xfId="0" applyFont="1" applyBorder="1" applyAlignment="1">
      <alignment horizontal="left" vertical="center" wrapText="1"/>
    </xf>
    <xf numFmtId="49" fontId="18" fillId="0" borderId="30" xfId="0" applyNumberFormat="1" applyFont="1" applyFill="1" applyBorder="1" applyAlignment="1">
      <alignment horizontal="center" vertical="center"/>
    </xf>
    <xf numFmtId="3" fontId="11" fillId="7" borderId="15" xfId="0" applyNumberFormat="1" applyFont="1" applyFill="1" applyBorder="1" applyAlignment="1">
      <alignment horizontal="right" vertical="center"/>
    </xf>
    <xf numFmtId="3" fontId="18" fillId="0" borderId="42" xfId="0" applyNumberFormat="1" applyFont="1" applyBorder="1" applyAlignment="1" applyProtection="1">
      <alignment horizontal="right" vertical="center"/>
      <protection locked="0"/>
    </xf>
    <xf numFmtId="3" fontId="18" fillId="0" borderId="39" xfId="0" applyNumberFormat="1" applyFont="1" applyBorder="1" applyAlignment="1" applyProtection="1">
      <alignment horizontal="right" vertical="center"/>
      <protection locked="0"/>
    </xf>
    <xf numFmtId="3" fontId="18" fillId="0" borderId="28" xfId="0" applyNumberFormat="1" applyFont="1" applyBorder="1" applyAlignment="1">
      <alignment vertical="center"/>
    </xf>
    <xf numFmtId="3" fontId="18" fillId="0" borderId="43" xfId="0" applyNumberFormat="1" applyFont="1" applyBorder="1" applyAlignment="1" applyProtection="1">
      <alignment horizontal="right" vertical="center"/>
      <protection locked="0"/>
    </xf>
    <xf numFmtId="3" fontId="18" fillId="0" borderId="28" xfId="0" applyNumberFormat="1" applyFont="1" applyBorder="1" applyAlignment="1" applyProtection="1">
      <alignment horizontal="right" vertical="center"/>
      <protection locked="0"/>
    </xf>
    <xf numFmtId="3" fontId="26" fillId="0" borderId="28" xfId="0" applyNumberFormat="1" applyFont="1" applyBorder="1" applyAlignment="1">
      <alignment vertical="center"/>
    </xf>
    <xf numFmtId="3" fontId="18" fillId="0" borderId="28" xfId="0" applyNumberFormat="1" applyFont="1" applyBorder="1" applyAlignment="1" applyProtection="1">
      <alignment horizontal="right" vertical="center"/>
      <protection locked="0"/>
    </xf>
    <xf numFmtId="3" fontId="11" fillId="7" borderId="44" xfId="0" applyNumberFormat="1" applyFont="1" applyFill="1" applyBorder="1" applyAlignment="1">
      <alignment horizontal="right" vertical="center"/>
    </xf>
    <xf numFmtId="3" fontId="27" fillId="0" borderId="28" xfId="0" applyNumberFormat="1" applyFont="1" applyBorder="1" applyAlignment="1" applyProtection="1">
      <alignment horizontal="right"/>
      <protection locked="0"/>
    </xf>
    <xf numFmtId="3" fontId="18" fillId="0" borderId="29" xfId="0" applyNumberFormat="1" applyFont="1" applyBorder="1" applyAlignment="1">
      <alignment horizontal="right" vertical="center"/>
    </xf>
    <xf numFmtId="3" fontId="18" fillId="0" borderId="23" xfId="0" applyNumberFormat="1" applyFont="1" applyBorder="1" applyAlignment="1">
      <alignment horizontal="right" vertical="center"/>
    </xf>
    <xf numFmtId="3" fontId="18" fillId="0" borderId="28" xfId="0" applyNumberFormat="1" applyFont="1" applyBorder="1" applyAlignment="1">
      <alignment horizontal="right" vertical="center"/>
    </xf>
    <xf numFmtId="3" fontId="26" fillId="0" borderId="29" xfId="0" applyNumberFormat="1" applyFont="1" applyBorder="1" applyAlignment="1">
      <alignment vertical="center"/>
    </xf>
    <xf numFmtId="0" fontId="18" fillId="0" borderId="30" xfId="0" applyFont="1" applyFill="1" applyBorder="1" applyAlignment="1">
      <alignment horizontal="left" vertical="center" wrapText="1"/>
    </xf>
    <xf numFmtId="0" fontId="31" fillId="0" borderId="0" xfId="0" applyFont="1" applyFill="1" applyAlignment="1" applyProtection="1">
      <alignment horizontal="right" vertical="top" wrapText="1"/>
      <protection locked="0"/>
    </xf>
    <xf numFmtId="0" fontId="31" fillId="0" borderId="0" xfId="0" applyFont="1" applyFill="1" applyAlignment="1" applyProtection="1">
      <alignment vertical="top" wrapText="1"/>
      <protection locked="0"/>
    </xf>
    <xf numFmtId="0" fontId="5" fillId="0" borderId="45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ill="1" applyAlignment="1" applyProtection="1">
      <alignment/>
      <protection locked="0"/>
    </xf>
    <xf numFmtId="49" fontId="12" fillId="0" borderId="0" xfId="0" applyNumberFormat="1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21" fillId="7" borderId="11" xfId="0" applyFont="1" applyFill="1" applyBorder="1" applyAlignment="1">
      <alignment horizontal="center" vertical="center" wrapText="1"/>
    </xf>
    <xf numFmtId="49" fontId="27" fillId="0" borderId="30" xfId="0" applyNumberFormat="1" applyFont="1" applyBorder="1" applyAlignment="1">
      <alignment horizontal="center" vertical="center"/>
    </xf>
    <xf numFmtId="49" fontId="21" fillId="7" borderId="30" xfId="0" applyNumberFormat="1" applyFont="1" applyFill="1" applyBorder="1" applyAlignment="1">
      <alignment horizontal="center" vertical="center"/>
    </xf>
    <xf numFmtId="0" fontId="21" fillId="7" borderId="30" xfId="0" applyFont="1" applyFill="1" applyBorder="1" applyAlignment="1">
      <alignment horizontal="center" vertical="center" wrapText="1"/>
    </xf>
    <xf numFmtId="49" fontId="21" fillId="7" borderId="30" xfId="0" applyNumberFormat="1" applyFont="1" applyFill="1" applyBorder="1" applyAlignment="1">
      <alignment horizontal="center" vertical="center"/>
    </xf>
    <xf numFmtId="49" fontId="11" fillId="7" borderId="30" xfId="0" applyNumberFormat="1" applyFont="1" applyFill="1" applyBorder="1" applyAlignment="1">
      <alignment horizontal="center" vertical="center"/>
    </xf>
    <xf numFmtId="49" fontId="18" fillId="0" borderId="41" xfId="0" applyNumberFormat="1" applyFont="1" applyBorder="1" applyAlignment="1">
      <alignment horizontal="center" vertical="center"/>
    </xf>
    <xf numFmtId="49" fontId="11" fillId="7" borderId="41" xfId="0" applyNumberFormat="1" applyFont="1" applyFill="1" applyBorder="1" applyAlignment="1">
      <alignment horizontal="center" vertical="center"/>
    </xf>
    <xf numFmtId="0" fontId="21" fillId="7" borderId="41" xfId="0" applyFont="1" applyFill="1" applyBorder="1" applyAlignment="1">
      <alignment horizontal="center" vertical="center" wrapText="1"/>
    </xf>
    <xf numFmtId="0" fontId="21" fillId="7" borderId="30" xfId="0" applyFont="1" applyFill="1" applyBorder="1" applyAlignment="1">
      <alignment horizontal="center" vertical="center" wrapText="1"/>
    </xf>
    <xf numFmtId="49" fontId="18" fillId="0" borderId="30" xfId="0" applyNumberFormat="1" applyFont="1" applyBorder="1" applyAlignment="1">
      <alignment horizontal="center" vertical="center"/>
    </xf>
    <xf numFmtId="49" fontId="18" fillId="0" borderId="30" xfId="0" applyNumberFormat="1" applyFont="1" applyFill="1" applyBorder="1" applyAlignment="1">
      <alignment horizontal="center" vertical="center" wrapText="1"/>
    </xf>
    <xf numFmtId="49" fontId="18" fillId="0" borderId="41" xfId="0" applyNumberFormat="1" applyFont="1" applyBorder="1" applyAlignment="1">
      <alignment horizontal="center" vertical="center"/>
    </xf>
    <xf numFmtId="0" fontId="18" fillId="0" borderId="30" xfId="0" applyFont="1" applyBorder="1" applyAlignment="1">
      <alignment vertical="center" wrapText="1"/>
    </xf>
    <xf numFmtId="0" fontId="18" fillId="0" borderId="30" xfId="0" applyFont="1" applyFill="1" applyBorder="1" applyAlignment="1">
      <alignment vertical="center" wrapText="1"/>
    </xf>
    <xf numFmtId="3" fontId="18" fillId="0" borderId="23" xfId="0" applyNumberFormat="1" applyFont="1" applyBorder="1" applyAlignment="1" applyProtection="1">
      <alignment horizontal="right" vertical="center"/>
      <protection locked="0"/>
    </xf>
    <xf numFmtId="3" fontId="27" fillId="0" borderId="38" xfId="0" applyNumberFormat="1" applyFont="1" applyFill="1" applyBorder="1" applyAlignment="1">
      <alignment horizontal="right"/>
    </xf>
    <xf numFmtId="3" fontId="18" fillId="0" borderId="46" xfId="0" applyNumberFormat="1" applyFont="1" applyFill="1" applyBorder="1" applyAlignment="1">
      <alignment horizontal="right"/>
    </xf>
    <xf numFmtId="3" fontId="23" fillId="7" borderId="0" xfId="0" applyNumberFormat="1" applyFont="1" applyFill="1" applyAlignment="1" applyProtection="1">
      <alignment/>
      <protection locked="0"/>
    </xf>
    <xf numFmtId="3" fontId="18" fillId="0" borderId="29" xfId="0" applyNumberFormat="1" applyFont="1" applyBorder="1" applyAlignment="1">
      <alignment vertical="center"/>
    </xf>
    <xf numFmtId="3" fontId="26" fillId="0" borderId="23" xfId="0" applyNumberFormat="1" applyFont="1" applyBorder="1" applyAlignment="1">
      <alignment horizontal="right" vertical="center"/>
    </xf>
    <xf numFmtId="3" fontId="24" fillId="7" borderId="29" xfId="0" applyNumberFormat="1" applyFont="1" applyFill="1" applyBorder="1" applyAlignment="1">
      <alignment horizontal="right" vertical="center"/>
    </xf>
    <xf numFmtId="3" fontId="24" fillId="7" borderId="23" xfId="0" applyNumberFormat="1" applyFont="1" applyFill="1" applyBorder="1" applyAlignment="1">
      <alignment horizontal="right" vertical="center"/>
    </xf>
    <xf numFmtId="3" fontId="24" fillId="7" borderId="28" xfId="0" applyNumberFormat="1" applyFont="1" applyFill="1" applyBorder="1" applyAlignment="1">
      <alignment horizontal="right" vertical="center"/>
    </xf>
    <xf numFmtId="3" fontId="24" fillId="7" borderId="42" xfId="0" applyNumberFormat="1" applyFont="1" applyFill="1" applyBorder="1" applyAlignment="1">
      <alignment horizontal="right" vertical="center"/>
    </xf>
    <xf numFmtId="3" fontId="24" fillId="7" borderId="39" xfId="0" applyNumberFormat="1" applyFont="1" applyFill="1" applyBorder="1" applyAlignment="1">
      <alignment horizontal="right" vertical="center"/>
    </xf>
    <xf numFmtId="3" fontId="24" fillId="7" borderId="43" xfId="0" applyNumberFormat="1" applyFont="1" applyFill="1" applyBorder="1" applyAlignment="1">
      <alignment horizontal="right" vertical="center"/>
    </xf>
    <xf numFmtId="3" fontId="18" fillId="0" borderId="37" xfId="0" applyNumberFormat="1" applyFont="1" applyBorder="1" applyAlignment="1" applyProtection="1">
      <alignment horizontal="right" vertical="center"/>
      <protection locked="0"/>
    </xf>
    <xf numFmtId="3" fontId="18" fillId="0" borderId="29" xfId="0" applyNumberFormat="1" applyFont="1" applyFill="1" applyBorder="1" applyAlignment="1">
      <alignment horizontal="right" vertical="center"/>
    </xf>
    <xf numFmtId="3" fontId="18" fillId="0" borderId="23" xfId="0" applyNumberFormat="1" applyFont="1" applyFill="1" applyBorder="1" applyAlignment="1">
      <alignment horizontal="right" vertical="center"/>
    </xf>
    <xf numFmtId="3" fontId="18" fillId="0" borderId="28" xfId="0" applyNumberFormat="1" applyFont="1" applyFill="1" applyBorder="1" applyAlignment="1">
      <alignment horizontal="right" vertical="center"/>
    </xf>
    <xf numFmtId="3" fontId="11" fillId="7" borderId="22" xfId="0" applyNumberFormat="1" applyFont="1" applyFill="1" applyBorder="1" applyAlignment="1">
      <alignment horizontal="right" vertical="center"/>
    </xf>
    <xf numFmtId="3" fontId="11" fillId="7" borderId="29" xfId="0" applyNumberFormat="1" applyFont="1" applyFill="1" applyBorder="1" applyAlignment="1">
      <alignment horizontal="right" vertical="center"/>
    </xf>
    <xf numFmtId="3" fontId="11" fillId="7" borderId="37" xfId="0" applyNumberFormat="1" applyFont="1" applyFill="1" applyBorder="1" applyAlignment="1">
      <alignment horizontal="right" vertical="center"/>
    </xf>
    <xf numFmtId="3" fontId="11" fillId="7" borderId="23" xfId="0" applyNumberFormat="1" applyFont="1" applyFill="1" applyBorder="1" applyAlignment="1">
      <alignment horizontal="right" vertical="center"/>
    </xf>
    <xf numFmtId="3" fontId="18" fillId="0" borderId="22" xfId="0" applyNumberFormat="1" applyFont="1" applyBorder="1" applyAlignment="1">
      <alignment vertical="center"/>
    </xf>
    <xf numFmtId="3" fontId="18" fillId="0" borderId="37" xfId="0" applyNumberFormat="1" applyFont="1" applyFill="1" applyBorder="1" applyAlignment="1">
      <alignment vertical="center"/>
    </xf>
    <xf numFmtId="3" fontId="11" fillId="7" borderId="28" xfId="0" applyNumberFormat="1" applyFont="1" applyFill="1" applyBorder="1" applyAlignment="1">
      <alignment horizontal="right" vertical="center"/>
    </xf>
    <xf numFmtId="3" fontId="18" fillId="0" borderId="22" xfId="0" applyNumberFormat="1" applyFont="1" applyBorder="1" applyAlignment="1">
      <alignment horizontal="right" vertical="center"/>
    </xf>
    <xf numFmtId="3" fontId="18" fillId="0" borderId="38" xfId="0" applyNumberFormat="1" applyFont="1" applyFill="1" applyBorder="1" applyAlignment="1">
      <alignment horizontal="right" vertical="center"/>
    </xf>
    <xf numFmtId="3" fontId="18" fillId="0" borderId="47" xfId="0" applyNumberFormat="1" applyFont="1" applyFill="1" applyBorder="1" applyAlignment="1">
      <alignment horizontal="right" vertical="center"/>
    </xf>
    <xf numFmtId="3" fontId="18" fillId="0" borderId="46" xfId="0" applyNumberFormat="1" applyFont="1" applyBorder="1" applyAlignment="1">
      <alignment horizontal="right" vertical="center"/>
    </xf>
    <xf numFmtId="3" fontId="18" fillId="0" borderId="42" xfId="0" applyNumberFormat="1" applyFont="1" applyBorder="1" applyAlignment="1">
      <alignment horizontal="right" vertical="center"/>
    </xf>
    <xf numFmtId="3" fontId="18" fillId="0" borderId="46" xfId="0" applyNumberFormat="1" applyFont="1" applyBorder="1" applyAlignment="1" applyProtection="1">
      <alignment horizontal="right" vertical="center"/>
      <protection locked="0"/>
    </xf>
    <xf numFmtId="3" fontId="24" fillId="7" borderId="22" xfId="0" applyNumberFormat="1" applyFont="1" applyFill="1" applyBorder="1" applyAlignment="1">
      <alignment horizontal="right" vertical="center"/>
    </xf>
    <xf numFmtId="3" fontId="24" fillId="7" borderId="37" xfId="0" applyNumberFormat="1" applyFont="1" applyFill="1" applyBorder="1" applyAlignment="1">
      <alignment horizontal="right" vertical="center"/>
    </xf>
    <xf numFmtId="3" fontId="18" fillId="0" borderId="22" xfId="0" applyNumberFormat="1" applyFont="1" applyBorder="1" applyAlignment="1" applyProtection="1">
      <alignment horizontal="right" vertical="center"/>
      <protection locked="0"/>
    </xf>
    <xf numFmtId="3" fontId="27" fillId="0" borderId="37" xfId="0" applyNumberFormat="1" applyFont="1" applyFill="1" applyBorder="1" applyAlignment="1" applyProtection="1">
      <alignment horizontal="right" vertical="center"/>
      <protection locked="0"/>
    </xf>
    <xf numFmtId="3" fontId="27" fillId="0" borderId="23" xfId="0" applyNumberFormat="1" applyFont="1" applyFill="1" applyBorder="1" applyAlignment="1" applyProtection="1">
      <alignment horizontal="right" vertical="center"/>
      <protection locked="0"/>
    </xf>
    <xf numFmtId="3" fontId="24" fillId="7" borderId="34" xfId="0" applyNumberFormat="1" applyFont="1" applyFill="1" applyBorder="1" applyAlignment="1">
      <alignment horizontal="right" vertical="center"/>
    </xf>
    <xf numFmtId="3" fontId="45" fillId="0" borderId="34" xfId="0" applyNumberFormat="1" applyFont="1" applyFill="1" applyBorder="1" applyAlignment="1">
      <alignment vertical="center"/>
    </xf>
    <xf numFmtId="3" fontId="24" fillId="7" borderId="46" xfId="0" applyNumberFormat="1" applyFont="1" applyFill="1" applyBorder="1" applyAlignment="1">
      <alignment horizontal="right" vertical="center"/>
    </xf>
    <xf numFmtId="3" fontId="26" fillId="0" borderId="22" xfId="0" applyNumberFormat="1" applyFont="1" applyBorder="1" applyAlignment="1">
      <alignment vertical="center"/>
    </xf>
    <xf numFmtId="3" fontId="10" fillId="7" borderId="37" xfId="0" applyNumberFormat="1" applyFont="1" applyFill="1" applyBorder="1" applyAlignment="1">
      <alignment vertical="center"/>
    </xf>
    <xf numFmtId="3" fontId="27" fillId="0" borderId="22" xfId="0" applyNumberFormat="1" applyFont="1" applyBorder="1" applyAlignment="1" applyProtection="1">
      <alignment horizontal="right" vertical="center"/>
      <protection locked="0"/>
    </xf>
    <xf numFmtId="3" fontId="27" fillId="0" borderId="29" xfId="0" applyNumberFormat="1" applyFont="1" applyBorder="1" applyAlignment="1" applyProtection="1">
      <alignment horizontal="right" vertical="center"/>
      <protection locked="0"/>
    </xf>
    <xf numFmtId="3" fontId="27" fillId="0" borderId="38" xfId="0" applyNumberFormat="1" applyFont="1" applyFill="1" applyBorder="1" applyAlignment="1">
      <alignment horizontal="right" vertical="center"/>
    </xf>
    <xf numFmtId="3" fontId="27" fillId="0" borderId="23" xfId="0" applyNumberFormat="1" applyFont="1" applyBorder="1" applyAlignment="1" applyProtection="1">
      <alignment horizontal="right" vertical="center"/>
      <protection locked="0"/>
    </xf>
    <xf numFmtId="3" fontId="27" fillId="0" borderId="34" xfId="0" applyNumberFormat="1" applyFont="1" applyFill="1" applyBorder="1" applyAlignment="1">
      <alignment horizontal="right" vertical="center"/>
    </xf>
    <xf numFmtId="3" fontId="27" fillId="0" borderId="46" xfId="0" applyNumberFormat="1" applyFont="1" applyBorder="1" applyAlignment="1" applyProtection="1">
      <alignment horizontal="right" vertical="center"/>
      <protection locked="0"/>
    </xf>
    <xf numFmtId="3" fontId="27" fillId="0" borderId="39" xfId="0" applyNumberFormat="1" applyFont="1" applyBorder="1" applyAlignment="1" applyProtection="1">
      <alignment horizontal="right" vertical="center"/>
      <protection locked="0"/>
    </xf>
    <xf numFmtId="3" fontId="27" fillId="0" borderId="37" xfId="0" applyNumberFormat="1" applyFont="1" applyFill="1" applyBorder="1" applyAlignment="1" applyProtection="1">
      <alignment horizontal="right" vertical="center"/>
      <protection locked="0"/>
    </xf>
    <xf numFmtId="3" fontId="27" fillId="0" borderId="23" xfId="0" applyNumberFormat="1" applyFont="1" applyFill="1" applyBorder="1" applyAlignment="1" applyProtection="1">
      <alignment horizontal="right" vertical="center"/>
      <protection locked="0"/>
    </xf>
    <xf numFmtId="3" fontId="18" fillId="0" borderId="46" xfId="0" applyNumberFormat="1" applyFont="1" applyFill="1" applyBorder="1" applyAlignment="1">
      <alignment horizontal="right" vertical="center"/>
    </xf>
    <xf numFmtId="3" fontId="18" fillId="0" borderId="39" xfId="0" applyNumberFormat="1" applyFont="1" applyFill="1" applyBorder="1" applyAlignment="1">
      <alignment horizontal="right" vertical="center"/>
    </xf>
    <xf numFmtId="3" fontId="11" fillId="0" borderId="29" xfId="0" applyNumberFormat="1" applyFont="1" applyBorder="1" applyAlignment="1" applyProtection="1">
      <alignment horizontal="right" vertical="center"/>
      <protection locked="0"/>
    </xf>
    <xf numFmtId="3" fontId="11" fillId="0" borderId="22" xfId="0" applyNumberFormat="1" applyFont="1" applyBorder="1" applyAlignment="1" applyProtection="1">
      <alignment horizontal="right" vertical="center"/>
      <protection locked="0"/>
    </xf>
    <xf numFmtId="3" fontId="18" fillId="0" borderId="37" xfId="0" applyNumberFormat="1" applyFont="1" applyFill="1" applyBorder="1" applyAlignment="1">
      <alignment vertical="center"/>
    </xf>
    <xf numFmtId="3" fontId="18" fillId="0" borderId="37" xfId="0" applyNumberFormat="1" applyFont="1" applyFill="1" applyBorder="1" applyAlignment="1">
      <alignment horizontal="right" vertical="center"/>
    </xf>
    <xf numFmtId="3" fontId="24" fillId="0" borderId="22" xfId="0" applyNumberFormat="1" applyFont="1" applyFill="1" applyBorder="1" applyAlignment="1">
      <alignment horizontal="right" vertical="center"/>
    </xf>
    <xf numFmtId="3" fontId="24" fillId="0" borderId="29" xfId="0" applyNumberFormat="1" applyFont="1" applyFill="1" applyBorder="1" applyAlignment="1">
      <alignment horizontal="right" vertical="center"/>
    </xf>
    <xf numFmtId="3" fontId="24" fillId="0" borderId="37" xfId="0" applyNumberFormat="1" applyFont="1" applyFill="1" applyBorder="1" applyAlignment="1">
      <alignment horizontal="right" vertical="center"/>
    </xf>
    <xf numFmtId="3" fontId="24" fillId="0" borderId="23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/>
    </xf>
    <xf numFmtId="49" fontId="18" fillId="0" borderId="30" xfId="0" applyNumberFormat="1" applyFont="1" applyBorder="1" applyAlignment="1">
      <alignment horizontal="left" vertical="center" wrapText="1"/>
    </xf>
    <xf numFmtId="0" fontId="27" fillId="0" borderId="41" xfId="0" applyFont="1" applyBorder="1" applyAlignment="1">
      <alignment horizontal="left" vertical="center" wrapText="1"/>
    </xf>
    <xf numFmtId="0" fontId="34" fillId="0" borderId="30" xfId="0" applyFont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3" fontId="10" fillId="7" borderId="22" xfId="0" applyNumberFormat="1" applyFont="1" applyFill="1" applyBorder="1" applyAlignment="1">
      <alignment vertical="center"/>
    </xf>
    <xf numFmtId="49" fontId="18" fillId="0" borderId="41" xfId="0" applyNumberFormat="1" applyFont="1" applyBorder="1" applyAlignment="1">
      <alignment horizontal="left" vertical="center" wrapText="1"/>
    </xf>
    <xf numFmtId="3" fontId="26" fillId="0" borderId="46" xfId="0" applyNumberFormat="1" applyFont="1" applyBorder="1" applyAlignment="1">
      <alignment horizontal="right" wrapText="1"/>
    </xf>
    <xf numFmtId="3" fontId="26" fillId="0" borderId="42" xfId="0" applyNumberFormat="1" applyFont="1" applyBorder="1" applyAlignment="1">
      <alignment horizontal="right" wrapText="1"/>
    </xf>
    <xf numFmtId="3" fontId="26" fillId="0" borderId="38" xfId="0" applyNumberFormat="1" applyFont="1" applyBorder="1" applyAlignment="1">
      <alignment horizontal="right" vertical="top" wrapText="1"/>
    </xf>
    <xf numFmtId="3" fontId="26" fillId="0" borderId="46" xfId="0" applyNumberFormat="1" applyFont="1" applyBorder="1" applyAlignment="1">
      <alignment horizontal="right" vertical="center" wrapText="1"/>
    </xf>
    <xf numFmtId="3" fontId="29" fillId="0" borderId="46" xfId="0" applyNumberFormat="1" applyFont="1" applyBorder="1" applyAlignment="1">
      <alignment horizontal="center" vertical="center" wrapText="1"/>
    </xf>
    <xf numFmtId="3" fontId="26" fillId="0" borderId="39" xfId="0" applyNumberFormat="1" applyFont="1" applyBorder="1" applyAlignment="1">
      <alignment horizontal="right" vertical="center" wrapText="1"/>
    </xf>
    <xf numFmtId="3" fontId="26" fillId="0" borderId="38" xfId="0" applyNumberFormat="1" applyFont="1" applyBorder="1" applyAlignment="1">
      <alignment horizontal="right" vertical="center" wrapText="1"/>
    </xf>
    <xf numFmtId="49" fontId="21" fillId="7" borderId="45" xfId="0" applyNumberFormat="1" applyFont="1" applyFill="1" applyBorder="1" applyAlignment="1">
      <alignment horizontal="center" vertical="center" wrapText="1"/>
    </xf>
    <xf numFmtId="3" fontId="29" fillId="7" borderId="48" xfId="0" applyNumberFormat="1" applyFont="1" applyFill="1" applyBorder="1" applyAlignment="1">
      <alignment horizontal="right" wrapText="1"/>
    </xf>
    <xf numFmtId="3" fontId="29" fillId="7" borderId="49" xfId="0" applyNumberFormat="1" applyFont="1" applyFill="1" applyBorder="1" applyAlignment="1">
      <alignment horizontal="right" wrapText="1"/>
    </xf>
    <xf numFmtId="3" fontId="26" fillId="0" borderId="43" xfId="0" applyNumberFormat="1" applyFont="1" applyBorder="1" applyAlignment="1">
      <alignment horizontal="right" wrapText="1"/>
    </xf>
    <xf numFmtId="3" fontId="11" fillId="0" borderId="28" xfId="0" applyNumberFormat="1" applyFont="1" applyBorder="1" applyAlignment="1" applyProtection="1">
      <alignment horizontal="right" vertical="center"/>
      <protection locked="0"/>
    </xf>
    <xf numFmtId="0" fontId="18" fillId="0" borderId="30" xfId="0" applyNumberFormat="1" applyFont="1" applyBorder="1" applyAlignment="1">
      <alignment horizontal="left" vertical="center" wrapText="1"/>
    </xf>
    <xf numFmtId="0" fontId="26" fillId="0" borderId="30" xfId="0" applyFont="1" applyFill="1" applyBorder="1" applyAlignment="1">
      <alignment horizontal="left" vertical="center" wrapText="1"/>
    </xf>
    <xf numFmtId="0" fontId="27" fillId="0" borderId="30" xfId="0" applyFont="1" applyBorder="1" applyAlignment="1">
      <alignment horizontal="left" vertical="center" wrapText="1"/>
    </xf>
    <xf numFmtId="49" fontId="27" fillId="0" borderId="30" xfId="0" applyNumberFormat="1" applyFont="1" applyFill="1" applyBorder="1" applyAlignment="1">
      <alignment horizontal="center" vertical="center"/>
    </xf>
    <xf numFmtId="49" fontId="27" fillId="0" borderId="30" xfId="0" applyNumberFormat="1" applyFont="1" applyBorder="1" applyAlignment="1">
      <alignment horizontal="center" vertical="center"/>
    </xf>
    <xf numFmtId="188" fontId="9" fillId="7" borderId="0" xfId="0" applyNumberFormat="1" applyFont="1" applyFill="1" applyAlignment="1">
      <alignment shrinkToFit="1"/>
    </xf>
    <xf numFmtId="49" fontId="27" fillId="0" borderId="41" xfId="0" applyNumberFormat="1" applyFont="1" applyFill="1" applyBorder="1" applyAlignment="1">
      <alignment horizontal="center" vertical="center"/>
    </xf>
    <xf numFmtId="3" fontId="43" fillId="7" borderId="0" xfId="0" applyNumberFormat="1" applyFont="1" applyFill="1" applyAlignment="1">
      <alignment/>
    </xf>
    <xf numFmtId="49" fontId="18" fillId="7" borderId="11" xfId="0" applyNumberFormat="1" applyFont="1" applyFill="1" applyBorder="1" applyAlignment="1">
      <alignment horizontal="center" vertical="center"/>
    </xf>
    <xf numFmtId="3" fontId="27" fillId="0" borderId="37" xfId="0" applyNumberFormat="1" applyFont="1" applyFill="1" applyBorder="1" applyAlignment="1">
      <alignment horizontal="right" vertical="center"/>
    </xf>
    <xf numFmtId="3" fontId="11" fillId="7" borderId="14" xfId="0" applyNumberFormat="1" applyFont="1" applyFill="1" applyBorder="1" applyAlignment="1">
      <alignment horizontal="right" vertical="center"/>
    </xf>
    <xf numFmtId="3" fontId="11" fillId="7" borderId="13" xfId="0" applyNumberFormat="1" applyFont="1" applyFill="1" applyBorder="1" applyAlignment="1">
      <alignment horizontal="right" vertical="center"/>
    </xf>
    <xf numFmtId="3" fontId="26" fillId="0" borderId="42" xfId="0" applyNumberFormat="1" applyFont="1" applyBorder="1" applyAlignment="1">
      <alignment horizontal="right" vertical="center" wrapText="1"/>
    </xf>
    <xf numFmtId="3" fontId="18" fillId="0" borderId="29" xfId="0" applyNumberFormat="1" applyFont="1" applyFill="1" applyBorder="1" applyAlignment="1">
      <alignment vertical="center"/>
    </xf>
    <xf numFmtId="3" fontId="10" fillId="7" borderId="29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 applyProtection="1">
      <alignment horizontal="right"/>
      <protection locked="0"/>
    </xf>
    <xf numFmtId="3" fontId="18" fillId="0" borderId="37" xfId="0" applyNumberFormat="1" applyFont="1" applyBorder="1" applyAlignment="1">
      <alignment horizontal="right"/>
    </xf>
    <xf numFmtId="3" fontId="18" fillId="0" borderId="37" xfId="0" applyNumberFormat="1" applyFont="1" applyBorder="1" applyAlignment="1">
      <alignment horizontal="right" vertical="center"/>
    </xf>
    <xf numFmtId="3" fontId="18" fillId="0" borderId="37" xfId="0" applyNumberFormat="1" applyFont="1" applyBorder="1" applyAlignment="1" applyProtection="1">
      <alignment horizontal="right" vertical="center"/>
      <protection locked="0"/>
    </xf>
    <xf numFmtId="3" fontId="18" fillId="0" borderId="38" xfId="0" applyNumberFormat="1" applyFont="1" applyBorder="1" applyAlignment="1" applyProtection="1">
      <alignment horizontal="right" vertical="center"/>
      <protection locked="0"/>
    </xf>
    <xf numFmtId="3" fontId="24" fillId="7" borderId="38" xfId="0" applyNumberFormat="1" applyFont="1" applyFill="1" applyBorder="1" applyAlignment="1">
      <alignment horizontal="right" vertical="center"/>
    </xf>
    <xf numFmtId="3" fontId="26" fillId="0" borderId="37" xfId="0" applyNumberFormat="1" applyFont="1" applyBorder="1" applyAlignment="1">
      <alignment horizontal="right" vertical="center"/>
    </xf>
    <xf numFmtId="3" fontId="10" fillId="7" borderId="37" xfId="0" applyNumberFormat="1" applyFont="1" applyFill="1" applyBorder="1" applyAlignment="1">
      <alignment horizontal="right" vertical="center"/>
    </xf>
    <xf numFmtId="3" fontId="10" fillId="7" borderId="23" xfId="0" applyNumberFormat="1" applyFont="1" applyFill="1" applyBorder="1" applyAlignment="1">
      <alignment horizontal="right" vertical="center"/>
    </xf>
    <xf numFmtId="3" fontId="27" fillId="0" borderId="37" xfId="0" applyNumberFormat="1" applyFont="1" applyBorder="1" applyAlignment="1" applyProtection="1">
      <alignment horizontal="right" vertical="center"/>
      <protection locked="0"/>
    </xf>
    <xf numFmtId="3" fontId="18" fillId="0" borderId="38" xfId="0" applyNumberFormat="1" applyFont="1" applyFill="1" applyBorder="1" applyAlignment="1">
      <alignment horizontal="right" vertical="center"/>
    </xf>
    <xf numFmtId="3" fontId="29" fillId="7" borderId="45" xfId="0" applyNumberFormat="1" applyFont="1" applyFill="1" applyBorder="1" applyAlignment="1">
      <alignment horizontal="right" wrapText="1"/>
    </xf>
    <xf numFmtId="3" fontId="26" fillId="0" borderId="41" xfId="0" applyNumberFormat="1" applyFont="1" applyBorder="1" applyAlignment="1">
      <alignment horizontal="right" vertical="center" wrapText="1"/>
    </xf>
    <xf numFmtId="3" fontId="24" fillId="7" borderId="30" xfId="0" applyNumberFormat="1" applyFont="1" applyFill="1" applyBorder="1" applyAlignment="1">
      <alignment horizontal="right"/>
    </xf>
    <xf numFmtId="3" fontId="18" fillId="0" borderId="30" xfId="0" applyNumberFormat="1" applyFont="1" applyBorder="1" applyAlignment="1">
      <alignment horizontal="right"/>
    </xf>
    <xf numFmtId="3" fontId="11" fillId="7" borderId="30" xfId="0" applyNumberFormat="1" applyFont="1" applyFill="1" applyBorder="1" applyAlignment="1">
      <alignment horizontal="right" vertical="center"/>
    </xf>
    <xf numFmtId="3" fontId="18" fillId="0" borderId="30" xfId="0" applyNumberFormat="1" applyFont="1" applyBorder="1" applyAlignment="1">
      <alignment horizontal="right" vertical="center"/>
    </xf>
    <xf numFmtId="3" fontId="18" fillId="0" borderId="30" xfId="0" applyNumberFormat="1" applyFont="1" applyFill="1" applyBorder="1" applyAlignment="1">
      <alignment horizontal="right" vertical="center"/>
    </xf>
    <xf numFmtId="3" fontId="18" fillId="0" borderId="30" xfId="0" applyNumberFormat="1" applyFont="1" applyBorder="1" applyAlignment="1" applyProtection="1">
      <alignment horizontal="right" vertical="center"/>
      <protection locked="0"/>
    </xf>
    <xf numFmtId="3" fontId="18" fillId="0" borderId="41" xfId="0" applyNumberFormat="1" applyFont="1" applyBorder="1" applyAlignment="1" applyProtection="1">
      <alignment horizontal="right" vertical="center"/>
      <protection locked="0"/>
    </xf>
    <xf numFmtId="3" fontId="24" fillId="7" borderId="30" xfId="0" applyNumberFormat="1" applyFont="1" applyFill="1" applyBorder="1" applyAlignment="1">
      <alignment horizontal="right" vertical="center"/>
    </xf>
    <xf numFmtId="3" fontId="18" fillId="0" borderId="30" xfId="0" applyNumberFormat="1" applyFont="1" applyBorder="1" applyAlignment="1" applyProtection="1">
      <alignment horizontal="right" vertical="center"/>
      <protection locked="0"/>
    </xf>
    <xf numFmtId="3" fontId="24" fillId="7" borderId="41" xfId="0" applyNumberFormat="1" applyFont="1" applyFill="1" applyBorder="1" applyAlignment="1">
      <alignment horizontal="right" vertical="center"/>
    </xf>
    <xf numFmtId="3" fontId="26" fillId="0" borderId="30" xfId="0" applyNumberFormat="1" applyFont="1" applyBorder="1" applyAlignment="1">
      <alignment horizontal="right" vertical="center"/>
    </xf>
    <xf numFmtId="3" fontId="10" fillId="7" borderId="30" xfId="0" applyNumberFormat="1" applyFont="1" applyFill="1" applyBorder="1" applyAlignment="1">
      <alignment horizontal="right" vertical="center"/>
    </xf>
    <xf numFmtId="3" fontId="27" fillId="0" borderId="30" xfId="0" applyNumberFormat="1" applyFont="1" applyBorder="1" applyAlignment="1" applyProtection="1">
      <alignment horizontal="right" vertical="center"/>
      <protection locked="0"/>
    </xf>
    <xf numFmtId="3" fontId="18" fillId="0" borderId="41" xfId="0" applyNumberFormat="1" applyFont="1" applyFill="1" applyBorder="1" applyAlignment="1">
      <alignment horizontal="right" vertical="center"/>
    </xf>
    <xf numFmtId="3" fontId="11" fillId="7" borderId="11" xfId="0" applyNumberFormat="1" applyFont="1" applyFill="1" applyBorder="1" applyAlignment="1">
      <alignment horizontal="right" vertical="center"/>
    </xf>
    <xf numFmtId="0" fontId="37" fillId="7" borderId="0" xfId="0" applyFont="1" applyFill="1" applyAlignment="1">
      <alignment/>
    </xf>
    <xf numFmtId="3" fontId="37" fillId="7" borderId="0" xfId="0" applyNumberFormat="1" applyFont="1" applyFill="1" applyAlignment="1" applyProtection="1">
      <alignment/>
      <protection locked="0"/>
    </xf>
    <xf numFmtId="0" fontId="37" fillId="7" borderId="0" xfId="0" applyFont="1" applyFill="1" applyAlignment="1" applyProtection="1">
      <alignment/>
      <protection locked="0"/>
    </xf>
    <xf numFmtId="49" fontId="27" fillId="0" borderId="30" xfId="0" applyNumberFormat="1" applyFont="1" applyBorder="1" applyAlignment="1">
      <alignment horizontal="left" vertical="center" wrapText="1"/>
    </xf>
    <xf numFmtId="3" fontId="45" fillId="0" borderId="28" xfId="0" applyNumberFormat="1" applyFont="1" applyBorder="1" applyAlignment="1">
      <alignment horizontal="right"/>
    </xf>
    <xf numFmtId="3" fontId="46" fillId="0" borderId="22" xfId="0" applyNumberFormat="1" applyFont="1" applyBorder="1" applyAlignment="1">
      <alignment horizontal="right"/>
    </xf>
    <xf numFmtId="3" fontId="46" fillId="0" borderId="29" xfId="0" applyNumberFormat="1" applyFont="1" applyBorder="1" applyAlignment="1">
      <alignment horizontal="right"/>
    </xf>
    <xf numFmtId="3" fontId="45" fillId="0" borderId="37" xfId="0" applyNumberFormat="1" applyFont="1" applyBorder="1" applyAlignment="1">
      <alignment horizontal="right" vertical="top" wrapText="1"/>
    </xf>
    <xf numFmtId="3" fontId="45" fillId="0" borderId="22" xfId="0" applyNumberFormat="1" applyFont="1" applyBorder="1" applyAlignment="1">
      <alignment horizontal="right" vertical="top" wrapText="1"/>
    </xf>
    <xf numFmtId="3" fontId="45" fillId="0" borderId="22" xfId="0" applyNumberFormat="1" applyFont="1" applyBorder="1" applyAlignment="1">
      <alignment horizontal="justify" vertical="top" wrapText="1"/>
    </xf>
    <xf numFmtId="3" fontId="45" fillId="0" borderId="29" xfId="0" applyNumberFormat="1" applyFont="1" applyBorder="1" applyAlignment="1">
      <alignment horizontal="justify" vertical="top" wrapText="1"/>
    </xf>
    <xf numFmtId="3" fontId="45" fillId="0" borderId="37" xfId="0" applyNumberFormat="1" applyFont="1" applyBorder="1" applyAlignment="1">
      <alignment horizontal="justify" vertical="top" wrapText="1"/>
    </xf>
    <xf numFmtId="3" fontId="45" fillId="0" borderId="23" xfId="0" applyNumberFormat="1" applyFont="1" applyBorder="1" applyAlignment="1">
      <alignment horizontal="justify" vertical="top" wrapText="1"/>
    </xf>
    <xf numFmtId="3" fontId="45" fillId="0" borderId="30" xfId="0" applyNumberFormat="1" applyFont="1" applyBorder="1" applyAlignment="1">
      <alignment horizontal="right" vertical="top" wrapText="1"/>
    </xf>
    <xf numFmtId="188" fontId="48" fillId="7" borderId="0" xfId="0" applyNumberFormat="1" applyFont="1" applyFill="1" applyAlignment="1">
      <alignment shrinkToFit="1"/>
    </xf>
    <xf numFmtId="3" fontId="45" fillId="0" borderId="37" xfId="0" applyNumberFormat="1" applyFont="1" applyBorder="1" applyAlignment="1">
      <alignment vertical="top" wrapText="1"/>
    </xf>
    <xf numFmtId="3" fontId="45" fillId="0" borderId="22" xfId="0" applyNumberFormat="1" applyFont="1" applyBorder="1" applyAlignment="1">
      <alignment vertical="top" wrapText="1"/>
    </xf>
    <xf numFmtId="3" fontId="45" fillId="0" borderId="29" xfId="0" applyNumberFormat="1" applyFont="1" applyBorder="1" applyAlignment="1">
      <alignment vertical="top" wrapText="1"/>
    </xf>
    <xf numFmtId="3" fontId="45" fillId="0" borderId="50" xfId="0" applyNumberFormat="1" applyFont="1" applyBorder="1" applyAlignment="1">
      <alignment vertical="top" wrapText="1"/>
    </xf>
    <xf numFmtId="3" fontId="45" fillId="0" borderId="51" xfId="0" applyNumberFormat="1" applyFont="1" applyBorder="1" applyAlignment="1">
      <alignment vertical="top" wrapText="1"/>
    </xf>
    <xf numFmtId="49" fontId="27" fillId="0" borderId="30" xfId="0" applyNumberFormat="1" applyFont="1" applyFill="1" applyBorder="1" applyAlignment="1">
      <alignment horizontal="center" vertical="center"/>
    </xf>
    <xf numFmtId="3" fontId="27" fillId="0" borderId="28" xfId="0" applyNumberFormat="1" applyFont="1" applyBorder="1" applyAlignment="1">
      <alignment horizontal="right" vertical="center"/>
    </xf>
    <xf numFmtId="3" fontId="27" fillId="0" borderId="22" xfId="0" applyNumberFormat="1" applyFont="1" applyBorder="1" applyAlignment="1">
      <alignment horizontal="right" vertical="center"/>
    </xf>
    <xf numFmtId="3" fontId="27" fillId="0" borderId="29" xfId="0" applyNumberFormat="1" applyFont="1" applyBorder="1" applyAlignment="1">
      <alignment horizontal="right" vertical="center"/>
    </xf>
    <xf numFmtId="0" fontId="42" fillId="0" borderId="0" xfId="0" applyFont="1" applyFill="1" applyAlignment="1">
      <alignment/>
    </xf>
    <xf numFmtId="0" fontId="41" fillId="7" borderId="0" xfId="0" applyFont="1" applyFill="1" applyAlignment="1" applyProtection="1">
      <alignment/>
      <protection locked="0"/>
    </xf>
    <xf numFmtId="0" fontId="41" fillId="7" borderId="0" xfId="0" applyFont="1" applyFill="1" applyAlignment="1">
      <alignment/>
    </xf>
    <xf numFmtId="3" fontId="24" fillId="7" borderId="52" xfId="0" applyNumberFormat="1" applyFont="1" applyFill="1" applyBorder="1" applyAlignment="1">
      <alignment horizontal="right" vertical="center"/>
    </xf>
    <xf numFmtId="3" fontId="27" fillId="0" borderId="28" xfId="0" applyNumberFormat="1" applyFont="1" applyBorder="1" applyAlignment="1">
      <alignment horizontal="right"/>
    </xf>
    <xf numFmtId="3" fontId="27" fillId="0" borderId="22" xfId="0" applyNumberFormat="1" applyFont="1" applyBorder="1" applyAlignment="1">
      <alignment horizontal="right"/>
    </xf>
    <xf numFmtId="3" fontId="27" fillId="0" borderId="29" xfId="0" applyNumberFormat="1" applyFont="1" applyBorder="1" applyAlignment="1">
      <alignment horizontal="right"/>
    </xf>
    <xf numFmtId="3" fontId="27" fillId="0" borderId="37" xfId="0" applyNumberFormat="1" applyFont="1" applyBorder="1" applyAlignment="1">
      <alignment horizontal="right"/>
    </xf>
    <xf numFmtId="3" fontId="27" fillId="0" borderId="23" xfId="0" applyNumberFormat="1" applyFont="1" applyBorder="1" applyAlignment="1">
      <alignment horizontal="right"/>
    </xf>
    <xf numFmtId="3" fontId="27" fillId="0" borderId="30" xfId="0" applyNumberFormat="1" applyFont="1" applyBorder="1" applyAlignment="1">
      <alignment horizontal="right"/>
    </xf>
    <xf numFmtId="0" fontId="45" fillId="0" borderId="30" xfId="0" applyFont="1" applyBorder="1" applyAlignment="1">
      <alignment vertical="center" wrapText="1"/>
    </xf>
    <xf numFmtId="3" fontId="18" fillId="0" borderId="23" xfId="0" applyNumberFormat="1" applyFont="1" applyFill="1" applyBorder="1" applyAlignment="1">
      <alignment horizontal="right"/>
    </xf>
    <xf numFmtId="3" fontId="27" fillId="0" borderId="28" xfId="0" applyNumberFormat="1" applyFont="1" applyBorder="1" applyAlignment="1" applyProtection="1">
      <alignment horizontal="right" vertical="center"/>
      <protection locked="0"/>
    </xf>
    <xf numFmtId="3" fontId="27" fillId="0" borderId="22" xfId="0" applyNumberFormat="1" applyFont="1" applyBorder="1" applyAlignment="1" applyProtection="1">
      <alignment horizontal="right" vertical="center"/>
      <protection locked="0"/>
    </xf>
    <xf numFmtId="3" fontId="27" fillId="0" borderId="29" xfId="0" applyNumberFormat="1" applyFont="1" applyBorder="1" applyAlignment="1" applyProtection="1">
      <alignment horizontal="right" vertical="center"/>
      <protection locked="0"/>
    </xf>
    <xf numFmtId="3" fontId="27" fillId="0" borderId="37" xfId="0" applyNumberFormat="1" applyFont="1" applyFill="1" applyBorder="1" applyAlignment="1">
      <alignment horizontal="right" vertical="center"/>
    </xf>
    <xf numFmtId="3" fontId="27" fillId="0" borderId="37" xfId="0" applyNumberFormat="1" applyFont="1" applyBorder="1" applyAlignment="1" applyProtection="1">
      <alignment horizontal="right" vertical="center"/>
      <protection locked="0"/>
    </xf>
    <xf numFmtId="3" fontId="27" fillId="0" borderId="23" xfId="0" applyNumberFormat="1" applyFont="1" applyBorder="1" applyAlignment="1" applyProtection="1">
      <alignment horizontal="right" vertical="center"/>
      <protection locked="0"/>
    </xf>
    <xf numFmtId="3" fontId="27" fillId="0" borderId="30" xfId="0" applyNumberFormat="1" applyFont="1" applyBorder="1" applyAlignment="1" applyProtection="1">
      <alignment horizontal="right" vertical="center"/>
      <protection locked="0"/>
    </xf>
    <xf numFmtId="3" fontId="27" fillId="0" borderId="37" xfId="0" applyNumberFormat="1" applyFont="1" applyBorder="1" applyAlignment="1">
      <alignment horizontal="right" vertical="center"/>
    </xf>
    <xf numFmtId="3" fontId="27" fillId="0" borderId="23" xfId="0" applyNumberFormat="1" applyFont="1" applyBorder="1" applyAlignment="1">
      <alignment horizontal="right" vertical="center"/>
    </xf>
    <xf numFmtId="3" fontId="27" fillId="0" borderId="30" xfId="0" applyNumberFormat="1" applyFont="1" applyBorder="1" applyAlignment="1">
      <alignment horizontal="right" vertical="center"/>
    </xf>
    <xf numFmtId="0" fontId="50" fillId="0" borderId="0" xfId="0" applyFont="1" applyFill="1" applyAlignment="1" applyProtection="1">
      <alignment/>
      <protection locked="0"/>
    </xf>
    <xf numFmtId="0" fontId="50" fillId="0" borderId="0" xfId="0" applyFont="1" applyFill="1" applyAlignment="1">
      <alignment/>
    </xf>
    <xf numFmtId="0" fontId="27" fillId="0" borderId="30" xfId="0" applyFont="1" applyBorder="1" applyAlignment="1">
      <alignment horizontal="left" vertical="center" wrapText="1"/>
    </xf>
    <xf numFmtId="3" fontId="18" fillId="0" borderId="22" xfId="0" applyNumberFormat="1" applyFont="1" applyFill="1" applyBorder="1" applyAlignment="1">
      <alignment horizontal="right"/>
    </xf>
    <xf numFmtId="3" fontId="25" fillId="0" borderId="0" xfId="0" applyNumberFormat="1" applyFont="1" applyFill="1" applyAlignment="1" applyProtection="1">
      <alignment/>
      <protection locked="0"/>
    </xf>
    <xf numFmtId="0" fontId="18" fillId="0" borderId="41" xfId="0" applyFont="1" applyFill="1" applyBorder="1" applyAlignment="1">
      <alignment horizontal="left" vertical="center" wrapText="1"/>
    </xf>
    <xf numFmtId="3" fontId="18" fillId="0" borderId="46" xfId="0" applyNumberFormat="1" applyFont="1" applyFill="1" applyBorder="1" applyAlignment="1">
      <alignment horizontal="right" vertical="center"/>
    </xf>
    <xf numFmtId="3" fontId="18" fillId="0" borderId="42" xfId="0" applyNumberFormat="1" applyFont="1" applyFill="1" applyBorder="1" applyAlignment="1">
      <alignment horizontal="right" vertical="center"/>
    </xf>
    <xf numFmtId="3" fontId="18" fillId="0" borderId="46" xfId="0" applyNumberFormat="1" applyFont="1" applyFill="1" applyBorder="1" applyAlignment="1">
      <alignment horizontal="right"/>
    </xf>
    <xf numFmtId="3" fontId="45" fillId="0" borderId="23" xfId="0" applyNumberFormat="1" applyFont="1" applyFill="1" applyBorder="1" applyAlignment="1">
      <alignment horizontal="right" wrapText="1"/>
    </xf>
    <xf numFmtId="3" fontId="45" fillId="0" borderId="37" xfId="0" applyNumberFormat="1" applyFont="1" applyFill="1" applyBorder="1" applyAlignment="1">
      <alignment horizontal="right" wrapText="1"/>
    </xf>
    <xf numFmtId="0" fontId="27" fillId="0" borderId="41" xfId="0" applyFont="1" applyFill="1" applyBorder="1" applyAlignment="1">
      <alignment horizontal="left" vertical="center" wrapText="1"/>
    </xf>
    <xf numFmtId="3" fontId="45" fillId="0" borderId="22" xfId="0" applyNumberFormat="1" applyFont="1" applyFill="1" applyBorder="1" applyAlignment="1">
      <alignment horizontal="right" vertical="center"/>
    </xf>
    <xf numFmtId="3" fontId="46" fillId="0" borderId="29" xfId="0" applyNumberFormat="1" applyFont="1" applyFill="1" applyBorder="1" applyAlignment="1">
      <alignment horizontal="right" vertical="center"/>
    </xf>
    <xf numFmtId="3" fontId="45" fillId="0" borderId="22" xfId="0" applyNumberFormat="1" applyFont="1" applyFill="1" applyBorder="1" applyAlignment="1">
      <alignment horizontal="right" wrapText="1"/>
    </xf>
    <xf numFmtId="188" fontId="9" fillId="0" borderId="0" xfId="0" applyNumberFormat="1" applyFont="1" applyFill="1" applyAlignment="1">
      <alignment shrinkToFit="1"/>
    </xf>
    <xf numFmtId="3" fontId="15" fillId="0" borderId="0" xfId="0" applyNumberFormat="1" applyFont="1" applyFill="1" applyAlignment="1">
      <alignment/>
    </xf>
    <xf numFmtId="3" fontId="16" fillId="7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16" fillId="0" borderId="0" xfId="0" applyNumberFormat="1" applyFont="1" applyFill="1" applyAlignment="1" applyProtection="1">
      <alignment/>
      <protection locked="0"/>
    </xf>
    <xf numFmtId="3" fontId="15" fillId="7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Border="1" applyAlignment="1" applyProtection="1">
      <alignment/>
      <protection locked="0"/>
    </xf>
    <xf numFmtId="3" fontId="27" fillId="0" borderId="46" xfId="0" applyNumberFormat="1" applyFont="1" applyBorder="1" applyAlignment="1" applyProtection="1">
      <alignment horizontal="right"/>
      <protection locked="0"/>
    </xf>
    <xf numFmtId="3" fontId="27" fillId="0" borderId="53" xfId="0" applyNumberFormat="1" applyFont="1" applyFill="1" applyBorder="1" applyAlignment="1">
      <alignment horizontal="right"/>
    </xf>
    <xf numFmtId="3" fontId="27" fillId="0" borderId="41" xfId="0" applyNumberFormat="1" applyFont="1" applyBorder="1" applyAlignment="1" applyProtection="1">
      <alignment horizontal="right"/>
      <protection locked="0"/>
    </xf>
    <xf numFmtId="3" fontId="27" fillId="0" borderId="28" xfId="0" applyNumberFormat="1" applyFont="1" applyBorder="1" applyAlignment="1" applyProtection="1">
      <alignment horizontal="right" vertical="center"/>
      <protection locked="0"/>
    </xf>
    <xf numFmtId="3" fontId="27" fillId="0" borderId="38" xfId="0" applyNumberFormat="1" applyFont="1" applyBorder="1" applyAlignment="1" applyProtection="1">
      <alignment horizontal="right" vertical="center"/>
      <protection locked="0"/>
    </xf>
    <xf numFmtId="3" fontId="27" fillId="0" borderId="41" xfId="0" applyNumberFormat="1" applyFont="1" applyBorder="1" applyAlignment="1" applyProtection="1">
      <alignment horizontal="right" vertical="center"/>
      <protection locked="0"/>
    </xf>
    <xf numFmtId="3" fontId="27" fillId="0" borderId="22" xfId="0" applyNumberFormat="1" applyFont="1" applyFill="1" applyBorder="1" applyAlignment="1">
      <alignment horizontal="right" vertical="center"/>
    </xf>
    <xf numFmtId="3" fontId="27" fillId="0" borderId="29" xfId="0" applyNumberFormat="1" applyFont="1" applyFill="1" applyBorder="1" applyAlignment="1">
      <alignment horizontal="right" vertical="center"/>
    </xf>
    <xf numFmtId="3" fontId="27" fillId="0" borderId="22" xfId="0" applyNumberFormat="1" applyFont="1" applyFill="1" applyBorder="1" applyAlignment="1">
      <alignment horizontal="right"/>
    </xf>
    <xf numFmtId="0" fontId="21" fillId="7" borderId="45" xfId="0" applyFont="1" applyFill="1" applyBorder="1" applyAlignment="1">
      <alignment horizontal="center" vertical="center" wrapText="1"/>
    </xf>
    <xf numFmtId="0" fontId="34" fillId="0" borderId="30" xfId="0" applyFont="1" applyBorder="1" applyAlignment="1">
      <alignment horizontal="left" vertical="center" wrapText="1"/>
    </xf>
    <xf numFmtId="3" fontId="18" fillId="0" borderId="41" xfId="0" applyNumberFormat="1" applyFont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3" fontId="18" fillId="0" borderId="43" xfId="0" applyNumberFormat="1" applyFont="1" applyFill="1" applyBorder="1" applyAlignment="1">
      <alignment horizontal="right" vertical="center"/>
    </xf>
    <xf numFmtId="3" fontId="18" fillId="0" borderId="42" xfId="0" applyNumberFormat="1" applyFont="1" applyFill="1" applyBorder="1" applyAlignment="1">
      <alignment horizontal="right"/>
    </xf>
    <xf numFmtId="3" fontId="26" fillId="0" borderId="23" xfId="0" applyNumberFormat="1" applyFont="1" applyFill="1" applyBorder="1" applyAlignment="1">
      <alignment horizontal="right" wrapText="1"/>
    </xf>
    <xf numFmtId="3" fontId="26" fillId="0" borderId="37" xfId="0" applyNumberFormat="1" applyFont="1" applyFill="1" applyBorder="1" applyAlignment="1">
      <alignment horizontal="right" wrapText="1"/>
    </xf>
    <xf numFmtId="0" fontId="0" fillId="0" borderId="0" xfId="0" applyFont="1" applyFill="1" applyAlignment="1" applyProtection="1">
      <alignment/>
      <protection locked="0"/>
    </xf>
    <xf numFmtId="49" fontId="21" fillId="7" borderId="45" xfId="0" applyNumberFormat="1" applyFont="1" applyFill="1" applyBorder="1" applyAlignment="1">
      <alignment horizontal="center" vertical="center"/>
    </xf>
    <xf numFmtId="49" fontId="21" fillId="7" borderId="30" xfId="0" applyNumberFormat="1" applyFont="1" applyFill="1" applyBorder="1" applyAlignment="1">
      <alignment horizontal="center" vertical="center" wrapText="1"/>
    </xf>
    <xf numFmtId="3" fontId="29" fillId="7" borderId="28" xfId="0" applyNumberFormat="1" applyFont="1" applyFill="1" applyBorder="1" applyAlignment="1">
      <alignment horizontal="right" wrapText="1"/>
    </xf>
    <xf numFmtId="3" fontId="29" fillId="7" borderId="22" xfId="0" applyNumberFormat="1" applyFont="1" applyFill="1" applyBorder="1" applyAlignment="1">
      <alignment horizontal="right" wrapText="1"/>
    </xf>
    <xf numFmtId="3" fontId="29" fillId="7" borderId="29" xfId="0" applyNumberFormat="1" applyFont="1" applyFill="1" applyBorder="1" applyAlignment="1">
      <alignment horizontal="right" wrapText="1"/>
    </xf>
    <xf numFmtId="3" fontId="29" fillId="7" borderId="37" xfId="0" applyNumberFormat="1" applyFont="1" applyFill="1" applyBorder="1" applyAlignment="1">
      <alignment horizontal="right" wrapText="1"/>
    </xf>
    <xf numFmtId="3" fontId="29" fillId="7" borderId="23" xfId="0" applyNumberFormat="1" applyFont="1" applyFill="1" applyBorder="1" applyAlignment="1">
      <alignment horizontal="right" wrapText="1"/>
    </xf>
    <xf numFmtId="3" fontId="29" fillId="7" borderId="30" xfId="0" applyNumberFormat="1" applyFont="1" applyFill="1" applyBorder="1" applyAlignment="1">
      <alignment horizontal="right" wrapText="1"/>
    </xf>
    <xf numFmtId="3" fontId="18" fillId="0" borderId="29" xfId="0" applyNumberFormat="1" applyFont="1" applyFill="1" applyBorder="1" applyAlignment="1">
      <alignment horizontal="right"/>
    </xf>
    <xf numFmtId="3" fontId="26" fillId="0" borderId="29" xfId="0" applyNumberFormat="1" applyFont="1" applyFill="1" applyBorder="1" applyAlignment="1">
      <alignment horizontal="right" wrapText="1"/>
    </xf>
    <xf numFmtId="3" fontId="45" fillId="0" borderId="29" xfId="0" applyNumberFormat="1" applyFont="1" applyFill="1" applyBorder="1" applyAlignment="1">
      <alignment horizontal="right" wrapText="1"/>
    </xf>
    <xf numFmtId="3" fontId="18" fillId="0" borderId="42" xfId="0" applyNumberFormat="1" applyFont="1" applyFill="1" applyBorder="1" applyAlignment="1">
      <alignment horizontal="right" vertical="center"/>
    </xf>
    <xf numFmtId="3" fontId="18" fillId="0" borderId="30" xfId="0" applyNumberFormat="1" applyFont="1" applyFill="1" applyBorder="1" applyAlignment="1">
      <alignment horizontal="right"/>
    </xf>
    <xf numFmtId="3" fontId="18" fillId="0" borderId="32" xfId="0" applyNumberFormat="1" applyFont="1" applyFill="1" applyBorder="1" applyAlignment="1">
      <alignment horizontal="right"/>
    </xf>
    <xf numFmtId="3" fontId="18" fillId="0" borderId="43" xfId="0" applyNumberFormat="1" applyFont="1" applyBorder="1" applyAlignment="1">
      <alignment horizontal="right" vertical="center"/>
    </xf>
    <xf numFmtId="3" fontId="47" fillId="0" borderId="0" xfId="0" applyNumberFormat="1" applyFont="1" applyBorder="1" applyAlignment="1">
      <alignment horizontal="right"/>
    </xf>
    <xf numFmtId="3" fontId="27" fillId="0" borderId="38" xfId="0" applyNumberFormat="1" applyFont="1" applyFill="1" applyBorder="1" applyAlignment="1" applyProtection="1">
      <alignment horizontal="right" vertical="center"/>
      <protection locked="0"/>
    </xf>
    <xf numFmtId="3" fontId="27" fillId="0" borderId="39" xfId="0" applyNumberFormat="1" applyFont="1" applyFill="1" applyBorder="1" applyAlignment="1" applyProtection="1">
      <alignment horizontal="right" vertical="center"/>
      <protection locked="0"/>
    </xf>
    <xf numFmtId="3" fontId="27" fillId="0" borderId="46" xfId="0" applyNumberFormat="1" applyFont="1" applyBorder="1" applyAlignment="1">
      <alignment horizontal="right" vertical="center"/>
    </xf>
    <xf numFmtId="3" fontId="27" fillId="0" borderId="42" xfId="0" applyNumberFormat="1" applyFont="1" applyBorder="1" applyAlignment="1">
      <alignment horizontal="right" vertical="center"/>
    </xf>
    <xf numFmtId="3" fontId="27" fillId="0" borderId="42" xfId="0" applyNumberFormat="1" applyFont="1" applyBorder="1" applyAlignment="1" applyProtection="1">
      <alignment horizontal="right" vertical="center"/>
      <protection locked="0"/>
    </xf>
    <xf numFmtId="0" fontId="6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3" fontId="29" fillId="7" borderId="54" xfId="0" applyNumberFormat="1" applyFont="1" applyFill="1" applyBorder="1" applyAlignment="1">
      <alignment horizontal="right" wrapText="1"/>
    </xf>
    <xf numFmtId="3" fontId="29" fillId="7" borderId="52" xfId="0" applyNumberFormat="1" applyFont="1" applyFill="1" applyBorder="1" applyAlignment="1">
      <alignment horizontal="right" wrapText="1"/>
    </xf>
    <xf numFmtId="3" fontId="26" fillId="0" borderId="53" xfId="0" applyNumberFormat="1" applyFont="1" applyBorder="1" applyAlignment="1">
      <alignment horizontal="right" wrapText="1"/>
    </xf>
    <xf numFmtId="3" fontId="46" fillId="0" borderId="52" xfId="0" applyNumberFormat="1" applyFont="1" applyBorder="1" applyAlignment="1">
      <alignment horizontal="right"/>
    </xf>
    <xf numFmtId="3" fontId="24" fillId="7" borderId="52" xfId="0" applyNumberFormat="1" applyFont="1" applyFill="1" applyBorder="1" applyAlignment="1">
      <alignment horizontal="right"/>
    </xf>
    <xf numFmtId="3" fontId="18" fillId="0" borderId="53" xfId="0" applyNumberFormat="1" applyFont="1" applyBorder="1" applyAlignment="1">
      <alignment horizontal="right"/>
    </xf>
    <xf numFmtId="3" fontId="27" fillId="0" borderId="53" xfId="0" applyNumberFormat="1" applyFont="1" applyBorder="1" applyAlignment="1">
      <alignment horizontal="right"/>
    </xf>
    <xf numFmtId="3" fontId="11" fillId="7" borderId="52" xfId="0" applyNumberFormat="1" applyFont="1" applyFill="1" applyBorder="1" applyAlignment="1">
      <alignment horizontal="right" vertical="center"/>
    </xf>
    <xf numFmtId="3" fontId="18" fillId="0" borderId="52" xfId="0" applyNumberFormat="1" applyFont="1" applyBorder="1" applyAlignment="1">
      <alignment vertical="center"/>
    </xf>
    <xf numFmtId="3" fontId="18" fillId="0" borderId="52" xfId="0" applyNumberFormat="1" applyFont="1" applyBorder="1" applyAlignment="1">
      <alignment horizontal="right" vertical="center"/>
    </xf>
    <xf numFmtId="3" fontId="27" fillId="0" borderId="52" xfId="0" applyNumberFormat="1" applyFont="1" applyBorder="1" applyAlignment="1">
      <alignment horizontal="right" vertical="center"/>
    </xf>
    <xf numFmtId="3" fontId="18" fillId="0" borderId="52" xfId="0" applyNumberFormat="1" applyFont="1" applyBorder="1" applyAlignment="1" applyProtection="1">
      <alignment horizontal="right" vertical="center"/>
      <protection locked="0"/>
    </xf>
    <xf numFmtId="3" fontId="18" fillId="0" borderId="52" xfId="0" applyNumberFormat="1" applyFont="1" applyFill="1" applyBorder="1" applyAlignment="1">
      <alignment horizontal="right" vertical="center"/>
    </xf>
    <xf numFmtId="3" fontId="18" fillId="0" borderId="53" xfId="0" applyNumberFormat="1" applyFont="1" applyFill="1" applyBorder="1" applyAlignment="1">
      <alignment horizontal="right" vertical="center"/>
    </xf>
    <xf numFmtId="3" fontId="27" fillId="0" borderId="52" xfId="0" applyNumberFormat="1" applyFont="1" applyFill="1" applyBorder="1" applyAlignment="1">
      <alignment horizontal="right" vertical="center"/>
    </xf>
    <xf numFmtId="3" fontId="46" fillId="0" borderId="52" xfId="0" applyNumberFormat="1" applyFont="1" applyFill="1" applyBorder="1" applyAlignment="1">
      <alignment horizontal="right" vertical="center"/>
    </xf>
    <xf numFmtId="3" fontId="24" fillId="7" borderId="53" xfId="0" applyNumberFormat="1" applyFont="1" applyFill="1" applyBorder="1" applyAlignment="1">
      <alignment horizontal="right" vertical="center"/>
    </xf>
    <xf numFmtId="3" fontId="27" fillId="0" borderId="53" xfId="0" applyNumberFormat="1" applyFont="1" applyBorder="1" applyAlignment="1">
      <alignment horizontal="right" vertical="center"/>
    </xf>
    <xf numFmtId="3" fontId="18" fillId="0" borderId="53" xfId="0" applyNumberFormat="1" applyFont="1" applyBorder="1" applyAlignment="1">
      <alignment horizontal="right" vertical="center"/>
    </xf>
    <xf numFmtId="3" fontId="26" fillId="0" borderId="52" xfId="0" applyNumberFormat="1" applyFont="1" applyBorder="1" applyAlignment="1">
      <alignment vertical="center"/>
    </xf>
    <xf numFmtId="3" fontId="18" fillId="0" borderId="53" xfId="0" applyNumberFormat="1" applyFont="1" applyBorder="1" applyAlignment="1" applyProtection="1">
      <alignment horizontal="right" vertical="center"/>
      <protection locked="0"/>
    </xf>
    <xf numFmtId="3" fontId="27" fillId="0" borderId="52" xfId="0" applyNumberFormat="1" applyFont="1" applyBorder="1" applyAlignment="1" applyProtection="1">
      <alignment horizontal="right"/>
      <protection locked="0"/>
    </xf>
    <xf numFmtId="3" fontId="27" fillId="0" borderId="53" xfId="0" applyNumberFormat="1" applyFont="1" applyBorder="1" applyAlignment="1" applyProtection="1">
      <alignment horizontal="right"/>
      <protection locked="0"/>
    </xf>
    <xf numFmtId="3" fontId="27" fillId="0" borderId="52" xfId="0" applyNumberFormat="1" applyFont="1" applyBorder="1" applyAlignment="1" applyProtection="1">
      <alignment horizontal="right" vertical="center"/>
      <protection locked="0"/>
    </xf>
    <xf numFmtId="3" fontId="11" fillId="0" borderId="52" xfId="0" applyNumberFormat="1" applyFont="1" applyBorder="1" applyAlignment="1" applyProtection="1">
      <alignment horizontal="right" vertical="center"/>
      <protection locked="0"/>
    </xf>
    <xf numFmtId="3" fontId="18" fillId="0" borderId="52" xfId="0" applyNumberFormat="1" applyFont="1" applyBorder="1" applyAlignment="1" applyProtection="1">
      <alignment horizontal="right" vertical="center"/>
      <protection locked="0"/>
    </xf>
    <xf numFmtId="3" fontId="27" fillId="0" borderId="52" xfId="0" applyNumberFormat="1" applyFont="1" applyBorder="1" applyAlignment="1" applyProtection="1">
      <alignment horizontal="right" vertical="center"/>
      <protection locked="0"/>
    </xf>
    <xf numFmtId="3" fontId="24" fillId="0" borderId="52" xfId="0" applyNumberFormat="1" applyFont="1" applyFill="1" applyBorder="1" applyAlignment="1">
      <alignment horizontal="right" vertical="center"/>
    </xf>
    <xf numFmtId="3" fontId="18" fillId="0" borderId="53" xfId="0" applyNumberFormat="1" applyFont="1" applyBorder="1" applyAlignment="1" applyProtection="1">
      <alignment horizontal="right" vertical="center"/>
      <protection locked="0"/>
    </xf>
    <xf numFmtId="3" fontId="11" fillId="7" borderId="26" xfId="0" applyNumberFormat="1" applyFont="1" applyFill="1" applyBorder="1" applyAlignment="1">
      <alignment horizontal="right" vertical="center"/>
    </xf>
    <xf numFmtId="0" fontId="36" fillId="0" borderId="55" xfId="0" applyFont="1" applyFill="1" applyBorder="1" applyAlignment="1" applyProtection="1">
      <alignment horizontal="center" vertical="center" wrapText="1"/>
      <protection locked="0"/>
    </xf>
    <xf numFmtId="3" fontId="37" fillId="0" borderId="0" xfId="0" applyNumberFormat="1" applyFont="1" applyFill="1" applyAlignment="1" applyProtection="1">
      <alignment/>
      <protection locked="0"/>
    </xf>
    <xf numFmtId="49" fontId="12" fillId="0" borderId="12" xfId="0" applyNumberFormat="1" applyFont="1" applyFill="1" applyBorder="1" applyAlignment="1" applyProtection="1">
      <alignment horizontal="center"/>
      <protection locked="0"/>
    </xf>
    <xf numFmtId="3" fontId="29" fillId="0" borderId="13" xfId="0" applyNumberFormat="1" applyFont="1" applyBorder="1" applyAlignment="1" applyProtection="1">
      <alignment/>
      <protection locked="0"/>
    </xf>
    <xf numFmtId="3" fontId="29" fillId="0" borderId="13" xfId="0" applyNumberFormat="1" applyFont="1" applyBorder="1" applyAlignment="1" applyProtection="1">
      <alignment/>
      <protection/>
    </xf>
    <xf numFmtId="3" fontId="29" fillId="0" borderId="14" xfId="0" applyNumberFormat="1" applyFont="1" applyBorder="1" applyAlignment="1" applyProtection="1">
      <alignment/>
      <protection locked="0"/>
    </xf>
    <xf numFmtId="3" fontId="29" fillId="0" borderId="15" xfId="0" applyNumberFormat="1" applyFont="1" applyBorder="1" applyAlignment="1" applyProtection="1">
      <alignment/>
      <protection locked="0"/>
    </xf>
    <xf numFmtId="3" fontId="29" fillId="0" borderId="12" xfId="0" applyNumberFormat="1" applyFont="1" applyBorder="1" applyAlignment="1" applyProtection="1">
      <alignment/>
      <protection locked="0"/>
    </xf>
    <xf numFmtId="3" fontId="29" fillId="0" borderId="11" xfId="0" applyNumberFormat="1" applyFont="1" applyBorder="1" applyAlignment="1" applyProtection="1">
      <alignment/>
      <protection locked="0"/>
    </xf>
    <xf numFmtId="0" fontId="33" fillId="0" borderId="0" xfId="0" applyFont="1" applyFill="1" applyAlignment="1" applyProtection="1">
      <alignment/>
      <protection locked="0"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49" fontId="26" fillId="0" borderId="32" xfId="0" applyNumberFormat="1" applyFont="1" applyFill="1" applyBorder="1" applyAlignment="1" applyProtection="1">
      <alignment horizontal="center"/>
      <protection locked="0"/>
    </xf>
    <xf numFmtId="3" fontId="26" fillId="0" borderId="38" xfId="0" applyNumberFormat="1" applyFont="1" applyFill="1" applyBorder="1" applyAlignment="1" applyProtection="1">
      <alignment/>
      <protection locked="0"/>
    </xf>
    <xf numFmtId="3" fontId="26" fillId="0" borderId="46" xfId="0" applyNumberFormat="1" applyFont="1" applyFill="1" applyBorder="1" applyAlignment="1" applyProtection="1">
      <alignment/>
      <protection locked="0"/>
    </xf>
    <xf numFmtId="3" fontId="26" fillId="0" borderId="42" xfId="0" applyNumberFormat="1" applyFont="1" applyFill="1" applyBorder="1" applyAlignment="1" applyProtection="1">
      <alignment/>
      <protection locked="0"/>
    </xf>
    <xf numFmtId="3" fontId="26" fillId="0" borderId="39" xfId="0" applyNumberFormat="1" applyFont="1" applyBorder="1" applyAlignment="1" applyProtection="1">
      <alignment/>
      <protection locked="0"/>
    </xf>
    <xf numFmtId="3" fontId="26" fillId="0" borderId="38" xfId="0" applyNumberFormat="1" applyFont="1" applyFill="1" applyBorder="1" applyAlignment="1" applyProtection="1">
      <alignment/>
      <protection/>
    </xf>
    <xf numFmtId="3" fontId="26" fillId="0" borderId="39" xfId="0" applyNumberFormat="1" applyFont="1" applyFill="1" applyBorder="1" applyAlignment="1" applyProtection="1">
      <alignment/>
      <protection locked="0"/>
    </xf>
    <xf numFmtId="49" fontId="26" fillId="0" borderId="33" xfId="0" applyNumberFormat="1" applyFont="1" applyFill="1" applyBorder="1" applyAlignment="1" applyProtection="1">
      <alignment horizontal="center"/>
      <protection locked="0"/>
    </xf>
    <xf numFmtId="3" fontId="26" fillId="0" borderId="50" xfId="0" applyNumberFormat="1" applyFont="1" applyBorder="1" applyAlignment="1" applyProtection="1">
      <alignment/>
      <protection locked="0"/>
    </xf>
    <xf numFmtId="3" fontId="26" fillId="0" borderId="56" xfId="0" applyNumberFormat="1" applyFont="1" applyBorder="1" applyAlignment="1" applyProtection="1">
      <alignment/>
      <protection locked="0"/>
    </xf>
    <xf numFmtId="3" fontId="26" fillId="0" borderId="57" xfId="0" applyNumberFormat="1" applyFont="1" applyBorder="1" applyAlignment="1" applyProtection="1">
      <alignment/>
      <protection locked="0"/>
    </xf>
    <xf numFmtId="3" fontId="26" fillId="0" borderId="51" xfId="0" applyNumberFormat="1" applyFont="1" applyBorder="1" applyAlignment="1" applyProtection="1">
      <alignment/>
      <protection locked="0"/>
    </xf>
    <xf numFmtId="3" fontId="26" fillId="0" borderId="50" xfId="0" applyNumberFormat="1" applyFont="1" applyBorder="1" applyAlignment="1" applyProtection="1">
      <alignment/>
      <protection/>
    </xf>
    <xf numFmtId="0" fontId="21" fillId="7" borderId="33" xfId="0" applyFont="1" applyFill="1" applyBorder="1" applyAlignment="1">
      <alignment horizontal="center" vertical="center" wrapText="1"/>
    </xf>
    <xf numFmtId="3" fontId="29" fillId="7" borderId="22" xfId="0" applyNumberFormat="1" applyFont="1" applyFill="1" applyBorder="1" applyAlignment="1" applyProtection="1">
      <alignment/>
      <protection locked="0"/>
    </xf>
    <xf numFmtId="3" fontId="29" fillId="7" borderId="22" xfId="0" applyNumberFormat="1" applyFont="1" applyFill="1" applyBorder="1" applyAlignment="1" applyProtection="1">
      <alignment/>
      <protection/>
    </xf>
    <xf numFmtId="0" fontId="26" fillId="0" borderId="32" xfId="0" applyFont="1" applyFill="1" applyBorder="1" applyAlignment="1" applyProtection="1">
      <alignment horizontal="left" wrapText="1"/>
      <protection locked="0"/>
    </xf>
    <xf numFmtId="0" fontId="26" fillId="0" borderId="33" xfId="0" applyFont="1" applyFill="1" applyBorder="1" applyAlignment="1" applyProtection="1">
      <alignment horizontal="left" wrapText="1"/>
      <protection locked="0"/>
    </xf>
    <xf numFmtId="3" fontId="26" fillId="0" borderId="37" xfId="0" applyNumberFormat="1" applyFont="1" applyFill="1" applyBorder="1" applyAlignment="1" applyProtection="1">
      <alignment/>
      <protection locked="0"/>
    </xf>
    <xf numFmtId="3" fontId="26" fillId="0" borderId="22" xfId="0" applyNumberFormat="1" applyFont="1" applyFill="1" applyBorder="1" applyAlignment="1" applyProtection="1">
      <alignment/>
      <protection locked="0"/>
    </xf>
    <xf numFmtId="3" fontId="26" fillId="0" borderId="29" xfId="0" applyNumberFormat="1" applyFont="1" applyFill="1" applyBorder="1" applyAlignment="1" applyProtection="1">
      <alignment/>
      <protection locked="0"/>
    </xf>
    <xf numFmtId="3" fontId="26" fillId="0" borderId="23" xfId="0" applyNumberFormat="1" applyFont="1" applyFill="1" applyBorder="1" applyAlignment="1" applyProtection="1">
      <alignment/>
      <protection locked="0"/>
    </xf>
    <xf numFmtId="3" fontId="26" fillId="0" borderId="37" xfId="0" applyNumberFormat="1" applyFont="1" applyFill="1" applyBorder="1" applyAlignment="1" applyProtection="1">
      <alignment/>
      <protection/>
    </xf>
    <xf numFmtId="0" fontId="49" fillId="0" borderId="11" xfId="0" applyFont="1" applyFill="1" applyBorder="1" applyAlignment="1" applyProtection="1">
      <alignment/>
      <protection locked="0"/>
    </xf>
    <xf numFmtId="3" fontId="33" fillId="0" borderId="0" xfId="0" applyNumberFormat="1" applyFont="1" applyFill="1" applyAlignment="1" applyProtection="1">
      <alignment/>
      <protection locked="0"/>
    </xf>
    <xf numFmtId="49" fontId="35" fillId="0" borderId="0" xfId="0" applyNumberFormat="1" applyFont="1" applyFill="1" applyAlignment="1" applyProtection="1">
      <alignment horizontal="center"/>
      <protection locked="0"/>
    </xf>
    <xf numFmtId="0" fontId="35" fillId="0" borderId="0" xfId="0" applyFont="1" applyFill="1" applyAlignment="1" applyProtection="1">
      <alignment horizontal="center"/>
      <protection locked="0"/>
    </xf>
    <xf numFmtId="0" fontId="53" fillId="0" borderId="0" xfId="0" applyFont="1" applyFill="1" applyAlignment="1" applyProtection="1">
      <alignment horizontal="right" vertical="top" wrapText="1"/>
      <protection locked="0"/>
    </xf>
    <xf numFmtId="0" fontId="53" fillId="0" borderId="0" xfId="0" applyFont="1" applyFill="1" applyAlignment="1" applyProtection="1">
      <alignment vertical="top" wrapText="1"/>
      <protection locked="0"/>
    </xf>
    <xf numFmtId="0" fontId="54" fillId="0" borderId="0" xfId="0" applyFont="1" applyFill="1" applyAlignment="1" applyProtection="1">
      <alignment/>
      <protection locked="0"/>
    </xf>
    <xf numFmtId="0" fontId="55" fillId="0" borderId="55" xfId="0" applyFont="1" applyFill="1" applyBorder="1" applyAlignment="1" applyProtection="1">
      <alignment horizontal="center" vertical="center" wrapText="1"/>
      <protection locked="0"/>
    </xf>
    <xf numFmtId="49" fontId="56" fillId="7" borderId="11" xfId="0" applyNumberFormat="1" applyFont="1" applyFill="1" applyBorder="1" applyAlignment="1">
      <alignment horizontal="center" vertical="center"/>
    </xf>
    <xf numFmtId="49" fontId="56" fillId="7" borderId="11" xfId="0" applyNumberFormat="1" applyFont="1" applyFill="1" applyBorder="1" applyAlignment="1">
      <alignment horizontal="center" vertical="center" wrapText="1"/>
    </xf>
    <xf numFmtId="3" fontId="57" fillId="7" borderId="14" xfId="0" applyNumberFormat="1" applyFont="1" applyFill="1" applyBorder="1" applyAlignment="1">
      <alignment horizontal="right" vertical="center"/>
    </xf>
    <xf numFmtId="3" fontId="57" fillId="7" borderId="15" xfId="0" applyNumberFormat="1" applyFont="1" applyFill="1" applyBorder="1" applyAlignment="1">
      <alignment horizontal="right" vertical="center"/>
    </xf>
    <xf numFmtId="49" fontId="58" fillId="0" borderId="32" xfId="0" applyNumberFormat="1" applyFont="1" applyFill="1" applyBorder="1" applyAlignment="1" applyProtection="1">
      <alignment horizontal="center"/>
      <protection locked="0"/>
    </xf>
    <xf numFmtId="0" fontId="59" fillId="0" borderId="32" xfId="0" applyFont="1" applyFill="1" applyBorder="1" applyAlignment="1" applyProtection="1">
      <alignment horizontal="left" wrapText="1"/>
      <protection locked="0"/>
    </xf>
    <xf numFmtId="3" fontId="58" fillId="0" borderId="38" xfId="0" applyNumberFormat="1" applyFont="1" applyFill="1" applyBorder="1" applyAlignment="1" applyProtection="1">
      <alignment/>
      <protection locked="0"/>
    </xf>
    <xf numFmtId="3" fontId="58" fillId="0" borderId="46" xfId="0" applyNumberFormat="1" applyFont="1" applyFill="1" applyBorder="1" applyAlignment="1" applyProtection="1">
      <alignment/>
      <protection locked="0"/>
    </xf>
    <xf numFmtId="3" fontId="58" fillId="0" borderId="42" xfId="0" applyNumberFormat="1" applyFont="1" applyFill="1" applyBorder="1" applyAlignment="1" applyProtection="1">
      <alignment/>
      <protection locked="0"/>
    </xf>
    <xf numFmtId="3" fontId="58" fillId="0" borderId="39" xfId="0" applyNumberFormat="1" applyFont="1" applyBorder="1" applyAlignment="1" applyProtection="1">
      <alignment/>
      <protection locked="0"/>
    </xf>
    <xf numFmtId="3" fontId="58" fillId="0" borderId="38" xfId="0" applyNumberFormat="1" applyFont="1" applyFill="1" applyBorder="1" applyAlignment="1" applyProtection="1">
      <alignment/>
      <protection/>
    </xf>
    <xf numFmtId="3" fontId="58" fillId="0" borderId="39" xfId="0" applyNumberFormat="1" applyFont="1" applyFill="1" applyBorder="1" applyAlignment="1" applyProtection="1">
      <alignment/>
      <protection locked="0"/>
    </xf>
    <xf numFmtId="49" fontId="58" fillId="0" borderId="58" xfId="0" applyNumberFormat="1" applyFont="1" applyFill="1" applyBorder="1" applyAlignment="1" applyProtection="1">
      <alignment horizontal="center"/>
      <protection locked="0"/>
    </xf>
    <xf numFmtId="0" fontId="59" fillId="0" borderId="58" xfId="0" applyFont="1" applyFill="1" applyBorder="1" applyAlignment="1" applyProtection="1">
      <alignment horizontal="left" wrapText="1"/>
      <protection locked="0"/>
    </xf>
    <xf numFmtId="3" fontId="58" fillId="0" borderId="50" xfId="0" applyNumberFormat="1" applyFont="1" applyBorder="1" applyAlignment="1" applyProtection="1">
      <alignment/>
      <protection locked="0"/>
    </xf>
    <xf numFmtId="3" fontId="58" fillId="0" borderId="56" xfId="0" applyNumberFormat="1" applyFont="1" applyBorder="1" applyAlignment="1" applyProtection="1">
      <alignment/>
      <protection locked="0"/>
    </xf>
    <xf numFmtId="3" fontId="58" fillId="0" borderId="57" xfId="0" applyNumberFormat="1" applyFont="1" applyBorder="1" applyAlignment="1" applyProtection="1">
      <alignment/>
      <protection locked="0"/>
    </xf>
    <xf numFmtId="3" fontId="58" fillId="0" borderId="51" xfId="0" applyNumberFormat="1" applyFont="1" applyBorder="1" applyAlignment="1" applyProtection="1">
      <alignment/>
      <protection locked="0"/>
    </xf>
    <xf numFmtId="3" fontId="58" fillId="0" borderId="50" xfId="0" applyNumberFormat="1" applyFont="1" applyBorder="1" applyAlignment="1" applyProtection="1">
      <alignment/>
      <protection/>
    </xf>
    <xf numFmtId="3" fontId="57" fillId="7" borderId="13" xfId="0" applyNumberFormat="1" applyFont="1" applyFill="1" applyBorder="1" applyAlignment="1" applyProtection="1">
      <alignment/>
      <protection locked="0"/>
    </xf>
    <xf numFmtId="3" fontId="57" fillId="7" borderId="14" xfId="0" applyNumberFormat="1" applyFont="1" applyFill="1" applyBorder="1" applyAlignment="1" applyProtection="1">
      <alignment/>
      <protection locked="0"/>
    </xf>
    <xf numFmtId="3" fontId="57" fillId="7" borderId="44" xfId="0" applyNumberFormat="1" applyFont="1" applyFill="1" applyBorder="1" applyAlignment="1" applyProtection="1">
      <alignment/>
      <protection locked="0"/>
    </xf>
    <xf numFmtId="3" fontId="57" fillId="7" borderId="15" xfId="0" applyNumberFormat="1" applyFont="1" applyFill="1" applyBorder="1" applyAlignment="1" applyProtection="1">
      <alignment/>
      <protection locked="0"/>
    </xf>
    <xf numFmtId="3" fontId="57" fillId="7" borderId="13" xfId="0" applyNumberFormat="1" applyFont="1" applyFill="1" applyBorder="1" applyAlignment="1" applyProtection="1">
      <alignment/>
      <protection/>
    </xf>
    <xf numFmtId="49" fontId="58" fillId="0" borderId="32" xfId="0" applyNumberFormat="1" applyFont="1" applyFill="1" applyBorder="1" applyAlignment="1" applyProtection="1">
      <alignment horizontal="center" vertical="center"/>
      <protection locked="0"/>
    </xf>
    <xf numFmtId="49" fontId="58" fillId="0" borderId="33" xfId="0" applyNumberFormat="1" applyFont="1" applyFill="1" applyBorder="1" applyAlignment="1" applyProtection="1">
      <alignment horizontal="center" vertical="center"/>
      <protection locked="0"/>
    </xf>
    <xf numFmtId="0" fontId="59" fillId="0" borderId="33" xfId="0" applyFont="1" applyFill="1" applyBorder="1" applyAlignment="1" applyProtection="1">
      <alignment horizontal="left" wrapText="1"/>
      <protection locked="0"/>
    </xf>
    <xf numFmtId="3" fontId="58" fillId="0" borderId="37" xfId="0" applyNumberFormat="1" applyFont="1" applyFill="1" applyBorder="1" applyAlignment="1" applyProtection="1">
      <alignment/>
      <protection locked="0"/>
    </xf>
    <xf numFmtId="3" fontId="58" fillId="0" borderId="22" xfId="0" applyNumberFormat="1" applyFont="1" applyFill="1" applyBorder="1" applyAlignment="1" applyProtection="1">
      <alignment/>
      <protection locked="0"/>
    </xf>
    <xf numFmtId="3" fontId="58" fillId="0" borderId="29" xfId="0" applyNumberFormat="1" applyFont="1" applyFill="1" applyBorder="1" applyAlignment="1" applyProtection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7" xfId="0" applyNumberFormat="1" applyFont="1" applyFill="1" applyBorder="1" applyAlignment="1" applyProtection="1">
      <alignment/>
      <protection/>
    </xf>
    <xf numFmtId="49" fontId="60" fillId="0" borderId="12" xfId="0" applyNumberFormat="1" applyFont="1" applyFill="1" applyBorder="1" applyAlignment="1" applyProtection="1">
      <alignment horizontal="center"/>
      <protection locked="0"/>
    </xf>
    <xf numFmtId="0" fontId="56" fillId="0" borderId="11" xfId="0" applyFont="1" applyFill="1" applyBorder="1" applyAlignment="1" applyProtection="1">
      <alignment/>
      <protection locked="0"/>
    </xf>
    <xf numFmtId="3" fontId="57" fillId="0" borderId="13" xfId="0" applyNumberFormat="1" applyFont="1" applyBorder="1" applyAlignment="1" applyProtection="1">
      <alignment/>
      <protection locked="0"/>
    </xf>
    <xf numFmtId="3" fontId="57" fillId="0" borderId="13" xfId="0" applyNumberFormat="1" applyFont="1" applyBorder="1" applyAlignment="1" applyProtection="1">
      <alignment/>
      <protection/>
    </xf>
    <xf numFmtId="3" fontId="57" fillId="0" borderId="14" xfId="0" applyNumberFormat="1" applyFont="1" applyBorder="1" applyAlignment="1" applyProtection="1">
      <alignment/>
      <protection locked="0"/>
    </xf>
    <xf numFmtId="3" fontId="57" fillId="0" borderId="15" xfId="0" applyNumberFormat="1" applyFont="1" applyBorder="1" applyAlignment="1" applyProtection="1">
      <alignment/>
      <protection locked="0"/>
    </xf>
    <xf numFmtId="3" fontId="57" fillId="0" borderId="12" xfId="0" applyNumberFormat="1" applyFont="1" applyBorder="1" applyAlignment="1" applyProtection="1">
      <alignment/>
      <protection locked="0"/>
    </xf>
    <xf numFmtId="3" fontId="57" fillId="0" borderId="11" xfId="0" applyNumberFormat="1" applyFont="1" applyBorder="1" applyAlignment="1" applyProtection="1">
      <alignment/>
      <protection locked="0"/>
    </xf>
    <xf numFmtId="49" fontId="84" fillId="0" borderId="0" xfId="69" applyNumberFormat="1" applyFont="1">
      <alignment/>
      <protection/>
    </xf>
    <xf numFmtId="0" fontId="84" fillId="0" borderId="0" xfId="69" applyFont="1">
      <alignment/>
      <protection/>
    </xf>
    <xf numFmtId="0" fontId="51" fillId="0" borderId="0" xfId="69" applyFont="1">
      <alignment/>
      <protection/>
    </xf>
    <xf numFmtId="49" fontId="84" fillId="0" borderId="0" xfId="69" applyNumberFormat="1" applyFont="1" applyAlignment="1">
      <alignment horizontal="center" vertical="center"/>
      <protection/>
    </xf>
    <xf numFmtId="49" fontId="51" fillId="0" borderId="22" xfId="69" applyNumberFormat="1" applyFont="1" applyBorder="1" applyAlignment="1">
      <alignment horizontal="center" vertical="center"/>
      <protection/>
    </xf>
    <xf numFmtId="0" fontId="51" fillId="0" borderId="22" xfId="69" applyFont="1" applyBorder="1">
      <alignment/>
      <protection/>
    </xf>
    <xf numFmtId="0" fontId="84" fillId="0" borderId="22" xfId="69" applyFont="1" applyBorder="1">
      <alignment/>
      <protection/>
    </xf>
    <xf numFmtId="0" fontId="81" fillId="0" borderId="0" xfId="69" applyFont="1">
      <alignment/>
      <protection/>
    </xf>
    <xf numFmtId="49" fontId="88" fillId="0" borderId="22" xfId="66" applyNumberFormat="1" applyFont="1" applyBorder="1" applyAlignment="1">
      <alignment horizontal="center" vertical="center"/>
      <protection/>
    </xf>
    <xf numFmtId="0" fontId="88" fillId="0" borderId="22" xfId="66" applyFont="1" applyBorder="1" applyAlignment="1">
      <alignment vertical="center" wrapText="1"/>
      <protection/>
    </xf>
    <xf numFmtId="0" fontId="88" fillId="0" borderId="22" xfId="69" applyFont="1" applyBorder="1" applyAlignment="1">
      <alignment horizontal="center" vertical="center"/>
      <protection/>
    </xf>
    <xf numFmtId="0" fontId="88" fillId="0" borderId="22" xfId="69" applyFont="1" applyBorder="1" applyAlignment="1">
      <alignment vertical="center"/>
      <protection/>
    </xf>
    <xf numFmtId="0" fontId="80" fillId="0" borderId="0" xfId="69" applyFont="1">
      <alignment/>
      <protection/>
    </xf>
    <xf numFmtId="0" fontId="87" fillId="0" borderId="22" xfId="66" applyFont="1" applyFill="1" applyBorder="1" applyAlignment="1">
      <alignment vertical="center" wrapText="1"/>
      <protection/>
    </xf>
    <xf numFmtId="0" fontId="79" fillId="0" borderId="22" xfId="116" applyFont="1" applyBorder="1" applyAlignment="1">
      <alignment horizontal="center" vertical="center" wrapText="1"/>
      <protection/>
    </xf>
    <xf numFmtId="0" fontId="87" fillId="0" borderId="22" xfId="69" applyFont="1" applyBorder="1" applyAlignment="1">
      <alignment vertical="center"/>
      <protection/>
    </xf>
    <xf numFmtId="49" fontId="88" fillId="0" borderId="22" xfId="69" applyNumberFormat="1" applyFont="1" applyBorder="1" applyAlignment="1">
      <alignment horizontal="center" vertical="center"/>
      <protection/>
    </xf>
    <xf numFmtId="49" fontId="87" fillId="0" borderId="22" xfId="66" applyNumberFormat="1" applyFont="1" applyBorder="1" applyAlignment="1" quotePrefix="1">
      <alignment horizontal="center" vertical="center"/>
      <protection/>
    </xf>
    <xf numFmtId="0" fontId="87" fillId="0" borderId="22" xfId="66" applyFont="1" applyBorder="1" applyAlignment="1">
      <alignment vertical="center" wrapText="1"/>
      <protection/>
    </xf>
    <xf numFmtId="0" fontId="79" fillId="0" borderId="22" xfId="69" applyFont="1" applyBorder="1" applyAlignment="1">
      <alignment horizontal="center" vertical="center" wrapText="1"/>
      <protection/>
    </xf>
    <xf numFmtId="0" fontId="79" fillId="0" borderId="22" xfId="69" applyFont="1" applyBorder="1" applyAlignment="1">
      <alignment horizontal="left" vertical="center" wrapText="1"/>
      <protection/>
    </xf>
    <xf numFmtId="0" fontId="87" fillId="0" borderId="22" xfId="69" applyFont="1" applyBorder="1" applyAlignment="1">
      <alignment wrapText="1"/>
      <protection/>
    </xf>
    <xf numFmtId="0" fontId="38" fillId="0" borderId="22" xfId="69" applyFont="1" applyBorder="1" applyAlignment="1">
      <alignment horizontal="center" vertical="center" wrapText="1"/>
      <protection/>
    </xf>
    <xf numFmtId="0" fontId="38" fillId="0" borderId="22" xfId="69" applyFont="1" applyBorder="1" applyAlignment="1">
      <alignment horizontal="left" vertical="center" wrapText="1"/>
      <protection/>
    </xf>
    <xf numFmtId="0" fontId="88" fillId="0" borderId="22" xfId="69" applyFont="1" applyBorder="1" applyAlignment="1">
      <alignment wrapText="1"/>
      <protection/>
    </xf>
    <xf numFmtId="0" fontId="87" fillId="0" borderId="22" xfId="69" applyFont="1" applyBorder="1" applyAlignment="1">
      <alignment vertical="center" wrapText="1"/>
      <protection/>
    </xf>
    <xf numFmtId="49" fontId="87" fillId="0" borderId="22" xfId="66" applyNumberFormat="1" applyFont="1" applyBorder="1" applyAlignment="1">
      <alignment horizontal="center" vertical="center"/>
      <protection/>
    </xf>
    <xf numFmtId="0" fontId="38" fillId="0" borderId="22" xfId="116" applyFont="1" applyBorder="1" applyAlignment="1">
      <alignment horizontal="center" vertical="center" wrapText="1"/>
      <protection/>
    </xf>
    <xf numFmtId="0" fontId="88" fillId="0" borderId="22" xfId="69" applyFont="1" applyBorder="1">
      <alignment/>
      <protection/>
    </xf>
    <xf numFmtId="49" fontId="81" fillId="0" borderId="22" xfId="69" applyNumberFormat="1" applyFont="1" applyBorder="1" applyAlignment="1">
      <alignment horizontal="center" vertical="center" wrapText="1"/>
      <protection/>
    </xf>
    <xf numFmtId="0" fontId="51" fillId="0" borderId="22" xfId="69" applyFont="1" applyBorder="1" applyAlignment="1">
      <alignment horizontal="center" vertical="center"/>
      <protection/>
    </xf>
    <xf numFmtId="0" fontId="84" fillId="0" borderId="0" xfId="69" applyFont="1" applyAlignment="1">
      <alignment horizontal="center" vertical="center"/>
      <protection/>
    </xf>
    <xf numFmtId="49" fontId="82" fillId="20" borderId="22" xfId="69" applyNumberFormat="1" applyFont="1" applyFill="1" applyBorder="1" applyAlignment="1">
      <alignment horizontal="center" vertical="center"/>
      <protection/>
    </xf>
    <xf numFmtId="0" fontId="84" fillId="0" borderId="0" xfId="69" applyFont="1" applyAlignment="1">
      <alignment vertical="center"/>
      <protection/>
    </xf>
    <xf numFmtId="0" fontId="84" fillId="0" borderId="0" xfId="69" applyFont="1" applyFill="1">
      <alignment/>
      <protection/>
    </xf>
    <xf numFmtId="49" fontId="83" fillId="20" borderId="22" xfId="69" applyNumberFormat="1" applyFont="1" applyFill="1" applyBorder="1" applyAlignment="1">
      <alignment horizontal="center" vertical="center"/>
      <protection/>
    </xf>
    <xf numFmtId="49" fontId="36" fillId="21" borderId="22" xfId="69" applyNumberFormat="1" applyFont="1" applyFill="1" applyBorder="1" applyAlignment="1">
      <alignment horizontal="center" vertical="center"/>
      <protection/>
    </xf>
    <xf numFmtId="0" fontId="36" fillId="21" borderId="22" xfId="69" applyFont="1" applyFill="1" applyBorder="1">
      <alignment/>
      <protection/>
    </xf>
    <xf numFmtId="0" fontId="35" fillId="0" borderId="0" xfId="69" applyFont="1">
      <alignment/>
      <protection/>
    </xf>
    <xf numFmtId="49" fontId="84" fillId="0" borderId="0" xfId="66" applyNumberFormat="1" applyFont="1" applyAlignment="1">
      <alignment horizontal="center" vertical="center"/>
      <protection/>
    </xf>
    <xf numFmtId="0" fontId="84" fillId="0" borderId="0" xfId="66" applyFont="1">
      <alignment/>
      <protection/>
    </xf>
    <xf numFmtId="0" fontId="81" fillId="0" borderId="0" xfId="66" applyFont="1">
      <alignment/>
      <protection/>
    </xf>
    <xf numFmtId="0" fontId="84" fillId="0" borderId="22" xfId="66" applyFont="1" applyBorder="1">
      <alignment/>
      <protection/>
    </xf>
    <xf numFmtId="0" fontId="51" fillId="0" borderId="22" xfId="66" applyFont="1" applyBorder="1">
      <alignment/>
      <protection/>
    </xf>
    <xf numFmtId="0" fontId="51" fillId="0" borderId="0" xfId="66" applyFont="1">
      <alignment/>
      <protection/>
    </xf>
    <xf numFmtId="0" fontId="33" fillId="0" borderId="22" xfId="69" applyFont="1" applyBorder="1" applyAlignment="1">
      <alignment vertical="center" wrapText="1"/>
      <protection/>
    </xf>
    <xf numFmtId="0" fontId="33" fillId="0" borderId="0" xfId="0" applyFont="1" applyAlignment="1">
      <alignment horizontal="left" vertical="center" wrapText="1"/>
    </xf>
    <xf numFmtId="49" fontId="33" fillId="0" borderId="22" xfId="69" applyNumberFormat="1" applyFont="1" applyFill="1" applyBorder="1" applyAlignment="1">
      <alignment horizontal="center" vertical="center"/>
      <protection/>
    </xf>
    <xf numFmtId="49" fontId="33" fillId="0" borderId="22" xfId="69" applyNumberFormat="1" applyFont="1" applyBorder="1" applyAlignment="1">
      <alignment horizontal="center" vertical="center"/>
      <protection/>
    </xf>
    <xf numFmtId="49" fontId="33" fillId="0" borderId="56" xfId="69" applyNumberFormat="1" applyFont="1" applyBorder="1" applyAlignment="1">
      <alignment horizontal="center" vertical="center"/>
      <protection/>
    </xf>
    <xf numFmtId="49" fontId="33" fillId="0" borderId="59" xfId="69" applyNumberFormat="1" applyFont="1" applyBorder="1" applyAlignment="1">
      <alignment horizontal="center" vertical="center"/>
      <protection/>
    </xf>
    <xf numFmtId="0" fontId="81" fillId="0" borderId="22" xfId="66" applyFont="1" applyBorder="1">
      <alignment/>
      <protection/>
    </xf>
    <xf numFmtId="0" fontId="51" fillId="0" borderId="0" xfId="66" applyFont="1" applyAlignment="1">
      <alignment horizontal="center" vertical="center" wrapText="1"/>
      <protection/>
    </xf>
    <xf numFmtId="0" fontId="102" fillId="0" borderId="0" xfId="112">
      <alignment/>
      <protection/>
    </xf>
    <xf numFmtId="0" fontId="102" fillId="0" borderId="0" xfId="113">
      <alignment/>
      <protection/>
    </xf>
    <xf numFmtId="0" fontId="102" fillId="0" borderId="0" xfId="113" applyAlignment="1">
      <alignment horizontal="right"/>
      <protection/>
    </xf>
    <xf numFmtId="1" fontId="84" fillId="0" borderId="22" xfId="69" applyNumberFormat="1" applyFont="1" applyBorder="1">
      <alignment/>
      <protection/>
    </xf>
    <xf numFmtId="0" fontId="33" fillId="0" borderId="0" xfId="69" applyFont="1">
      <alignment/>
      <protection/>
    </xf>
    <xf numFmtId="2" fontId="90" fillId="0" borderId="22" xfId="53" applyNumberFormat="1" applyFont="1" applyBorder="1" applyAlignment="1">
      <alignment vertical="center" wrapText="1"/>
      <protection/>
    </xf>
    <xf numFmtId="0" fontId="36" fillId="0" borderId="22" xfId="69" applyFont="1" applyBorder="1" applyAlignment="1">
      <alignment vertical="center" wrapText="1"/>
      <protection/>
    </xf>
    <xf numFmtId="49" fontId="36" fillId="0" borderId="60" xfId="69" applyNumberFormat="1" applyFont="1" applyBorder="1" applyAlignment="1">
      <alignment vertical="center" wrapText="1"/>
      <protection/>
    </xf>
    <xf numFmtId="49" fontId="36" fillId="7" borderId="22" xfId="69" applyNumberFormat="1" applyFont="1" applyFill="1" applyBorder="1" applyAlignment="1">
      <alignment horizontal="center" vertical="center"/>
      <protection/>
    </xf>
    <xf numFmtId="0" fontId="36" fillId="7" borderId="22" xfId="69" applyFont="1" applyFill="1" applyBorder="1" applyAlignment="1">
      <alignment horizontal="center" vertical="top" wrapText="1"/>
      <protection/>
    </xf>
    <xf numFmtId="0" fontId="36" fillId="7" borderId="22" xfId="69" applyFont="1" applyFill="1" applyBorder="1" applyAlignment="1">
      <alignment vertical="center"/>
      <protection/>
    </xf>
    <xf numFmtId="0" fontId="33" fillId="0" borderId="22" xfId="69" applyFont="1" applyBorder="1" applyAlignment="1">
      <alignment horizontal="left" vertical="center" wrapText="1"/>
      <protection/>
    </xf>
    <xf numFmtId="49" fontId="80" fillId="7" borderId="22" xfId="69" applyNumberFormat="1" applyFont="1" applyFill="1" applyBorder="1" applyAlignment="1">
      <alignment horizontal="center" vertical="center"/>
      <protection/>
    </xf>
    <xf numFmtId="0" fontId="80" fillId="7" borderId="22" xfId="69" applyFont="1" applyFill="1" applyBorder="1" applyAlignment="1">
      <alignment vertical="center" wrapText="1"/>
      <protection/>
    </xf>
    <xf numFmtId="0" fontId="36" fillId="7" borderId="22" xfId="69" applyFont="1" applyFill="1" applyBorder="1" applyAlignment="1">
      <alignment vertical="center" wrapText="1"/>
      <protection/>
    </xf>
    <xf numFmtId="49" fontId="33" fillId="0" borderId="0" xfId="69" applyNumberFormat="1" applyFont="1" applyAlignment="1">
      <alignment horizontal="center" vertical="center"/>
      <protection/>
    </xf>
    <xf numFmtId="0" fontId="36" fillId="7" borderId="22" xfId="69" applyFont="1" applyFill="1" applyBorder="1" applyAlignment="1">
      <alignment horizontal="center" vertical="center" wrapText="1"/>
      <protection/>
    </xf>
    <xf numFmtId="49" fontId="80" fillId="0" borderId="61" xfId="0" applyNumberFormat="1" applyFont="1" applyBorder="1" applyAlignment="1">
      <alignment horizontal="left" vertical="center" wrapText="1"/>
    </xf>
    <xf numFmtId="0" fontId="51" fillId="7" borderId="22" xfId="69" applyFont="1" applyFill="1" applyBorder="1" applyAlignment="1">
      <alignment horizontal="center" vertical="center"/>
      <protection/>
    </xf>
    <xf numFmtId="49" fontId="51" fillId="0" borderId="22" xfId="69" applyNumberFormat="1" applyFont="1" applyFill="1" applyBorder="1" applyAlignment="1">
      <alignment horizontal="center" vertical="center"/>
      <protection/>
    </xf>
    <xf numFmtId="0" fontId="51" fillId="0" borderId="56" xfId="69" applyFont="1" applyBorder="1" applyAlignment="1">
      <alignment horizontal="center" vertical="center"/>
      <protection/>
    </xf>
    <xf numFmtId="2" fontId="90" fillId="0" borderId="22" xfId="53" applyNumberFormat="1" applyFont="1" applyBorder="1" applyAlignment="1">
      <alignment horizontal="left" vertical="center" wrapText="1"/>
      <protection/>
    </xf>
    <xf numFmtId="0" fontId="80" fillId="0" borderId="22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2" fontId="90" fillId="0" borderId="22" xfId="53" applyNumberFormat="1" applyFont="1" applyBorder="1" applyAlignment="1" quotePrefix="1">
      <alignment horizontal="left" vertical="center" wrapText="1"/>
      <protection/>
    </xf>
    <xf numFmtId="0" fontId="102" fillId="0" borderId="22" xfId="100" applyBorder="1" applyAlignment="1">
      <alignment horizontal="center" vertical="center" wrapText="1"/>
      <protection/>
    </xf>
    <xf numFmtId="0" fontId="90" fillId="0" borderId="22" xfId="100" applyFont="1" applyBorder="1" applyAlignment="1" quotePrefix="1">
      <alignment horizontal="center" vertical="center" wrapText="1"/>
      <protection/>
    </xf>
    <xf numFmtId="0" fontId="90" fillId="0" borderId="22" xfId="100" applyFont="1" applyBorder="1" applyAlignment="1">
      <alignment horizontal="center" vertical="center" wrapText="1"/>
      <protection/>
    </xf>
    <xf numFmtId="0" fontId="90" fillId="0" borderId="22" xfId="100" applyFont="1" applyBorder="1" applyAlignment="1" quotePrefix="1">
      <alignment vertical="center" wrapText="1"/>
      <protection/>
    </xf>
    <xf numFmtId="0" fontId="102" fillId="0" borderId="22" xfId="100" applyBorder="1" applyAlignment="1" quotePrefix="1">
      <alignment horizontal="center" vertical="center" wrapText="1"/>
      <protection/>
    </xf>
    <xf numFmtId="0" fontId="102" fillId="0" borderId="22" xfId="100" applyBorder="1" applyAlignment="1" quotePrefix="1">
      <alignment vertical="center" wrapText="1"/>
      <protection/>
    </xf>
    <xf numFmtId="0" fontId="102" fillId="25" borderId="22" xfId="100" applyFill="1" applyBorder="1" applyAlignment="1">
      <alignment horizontal="center" vertical="center" wrapText="1"/>
      <protection/>
    </xf>
    <xf numFmtId="1" fontId="90" fillId="25" borderId="22" xfId="100" applyNumberFormat="1" applyFont="1" applyFill="1" applyBorder="1" applyAlignment="1">
      <alignment vertical="center" wrapText="1"/>
      <protection/>
    </xf>
    <xf numFmtId="1" fontId="102" fillId="25" borderId="22" xfId="100" applyNumberFormat="1" applyFill="1" applyBorder="1" applyAlignment="1">
      <alignment vertical="center" wrapText="1"/>
      <protection/>
    </xf>
    <xf numFmtId="1" fontId="36" fillId="7" borderId="22" xfId="69" applyNumberFormat="1" applyFont="1" applyFill="1" applyBorder="1" applyAlignment="1">
      <alignment vertical="center"/>
      <protection/>
    </xf>
    <xf numFmtId="1" fontId="84" fillId="0" borderId="22" xfId="69" applyNumberFormat="1" applyFont="1" applyBorder="1" applyAlignment="1">
      <alignment vertical="center"/>
      <protection/>
    </xf>
    <xf numFmtId="1" fontId="80" fillId="7" borderId="22" xfId="69" applyNumberFormat="1" applyFont="1" applyFill="1" applyBorder="1" applyAlignment="1">
      <alignment vertical="center"/>
      <protection/>
    </xf>
    <xf numFmtId="1" fontId="51" fillId="0" borderId="22" xfId="69" applyNumberFormat="1" applyFont="1" applyBorder="1">
      <alignment/>
      <protection/>
    </xf>
    <xf numFmtId="1" fontId="84" fillId="0" borderId="22" xfId="69" applyNumberFormat="1" applyFont="1" applyFill="1" applyBorder="1">
      <alignment/>
      <protection/>
    </xf>
    <xf numFmtId="1" fontId="36" fillId="21" borderId="22" xfId="69" applyNumberFormat="1" applyFont="1" applyFill="1" applyBorder="1" applyAlignment="1">
      <alignment vertical="center"/>
      <protection/>
    </xf>
    <xf numFmtId="0" fontId="90" fillId="25" borderId="22" xfId="100" applyFont="1" applyFill="1" applyBorder="1" applyAlignment="1">
      <alignment horizontal="center" vertical="center" wrapText="1"/>
      <protection/>
    </xf>
    <xf numFmtId="0" fontId="90" fillId="25" borderId="22" xfId="100" applyFont="1" applyFill="1" applyBorder="1" applyAlignment="1">
      <alignment vertical="center" wrapText="1"/>
      <protection/>
    </xf>
    <xf numFmtId="49" fontId="84" fillId="0" borderId="22" xfId="69" applyNumberFormat="1" applyFont="1" applyBorder="1" applyAlignment="1">
      <alignment horizontal="center" vertical="center"/>
      <protection/>
    </xf>
    <xf numFmtId="0" fontId="33" fillId="0" borderId="22" xfId="69" applyFont="1" applyBorder="1">
      <alignment/>
      <protection/>
    </xf>
    <xf numFmtId="0" fontId="81" fillId="0" borderId="22" xfId="69" applyFont="1" applyBorder="1">
      <alignment/>
      <protection/>
    </xf>
    <xf numFmtId="2" fontId="81" fillId="0" borderId="22" xfId="102" applyNumberFormat="1" applyFont="1" applyBorder="1" applyAlignment="1" quotePrefix="1">
      <alignment vertical="center" wrapText="1"/>
      <protection/>
    </xf>
    <xf numFmtId="0" fontId="81" fillId="0" borderId="22" xfId="53" applyFont="1" applyBorder="1" applyAlignment="1" quotePrefix="1">
      <alignment horizontal="center" vertical="center" wrapText="1"/>
      <protection/>
    </xf>
    <xf numFmtId="0" fontId="79" fillId="0" borderId="22" xfId="69" applyFont="1" applyBorder="1" applyAlignment="1">
      <alignment horizontal="center" vertical="center"/>
      <protection/>
    </xf>
    <xf numFmtId="0" fontId="87" fillId="0" borderId="22" xfId="69" applyFont="1" applyBorder="1" applyAlignment="1">
      <alignment horizontal="center" vertical="center"/>
      <protection/>
    </xf>
    <xf numFmtId="0" fontId="87" fillId="0" borderId="0" xfId="69" applyFont="1">
      <alignment/>
      <protection/>
    </xf>
    <xf numFmtId="0" fontId="36" fillId="0" borderId="46" xfId="53" applyNumberFormat="1" applyFont="1" applyFill="1" applyBorder="1" applyAlignment="1" applyProtection="1">
      <alignment horizontal="center" vertical="center" wrapText="1"/>
      <protection/>
    </xf>
    <xf numFmtId="0" fontId="36" fillId="0" borderId="22" xfId="53" applyFont="1" applyFill="1" applyBorder="1" applyAlignment="1">
      <alignment vertical="center"/>
      <protection/>
    </xf>
    <xf numFmtId="0" fontId="36" fillId="0" borderId="22" xfId="53" applyFont="1" applyFill="1" applyBorder="1" applyAlignment="1">
      <alignment horizontal="center" vertical="center" wrapText="1"/>
      <protection/>
    </xf>
    <xf numFmtId="0" fontId="36" fillId="0" borderId="22" xfId="53" applyNumberFormat="1" applyFont="1" applyFill="1" applyBorder="1" applyAlignment="1" applyProtection="1">
      <alignment horizontal="center" vertical="center" wrapText="1"/>
      <protection/>
    </xf>
    <xf numFmtId="0" fontId="84" fillId="0" borderId="22" xfId="69" applyFont="1" applyBorder="1" applyAlignment="1">
      <alignment vertical="center"/>
      <protection/>
    </xf>
    <xf numFmtId="0" fontId="84" fillId="0" borderId="22" xfId="69" applyFont="1" applyFill="1" applyBorder="1">
      <alignment/>
      <protection/>
    </xf>
    <xf numFmtId="0" fontId="86" fillId="0" borderId="0" xfId="69" applyFont="1" applyAlignment="1" applyProtection="1">
      <alignment horizontal="right" vertical="center" wrapText="1"/>
      <protection locked="0"/>
    </xf>
    <xf numFmtId="49" fontId="33" fillId="0" borderId="0" xfId="69" applyNumberFormat="1" applyFont="1" applyBorder="1" applyAlignment="1">
      <alignment horizontal="center" vertical="center"/>
      <protection/>
    </xf>
    <xf numFmtId="0" fontId="51" fillId="7" borderId="56" xfId="69" applyFont="1" applyFill="1" applyBorder="1" applyAlignment="1">
      <alignment horizontal="center" vertical="center"/>
      <protection/>
    </xf>
    <xf numFmtId="49" fontId="36" fillId="7" borderId="56" xfId="69" applyNumberFormat="1" applyFont="1" applyFill="1" applyBorder="1" applyAlignment="1">
      <alignment horizontal="center" vertical="center"/>
      <protection/>
    </xf>
    <xf numFmtId="0" fontId="36" fillId="7" borderId="56" xfId="69" applyFont="1" applyFill="1" applyBorder="1" applyAlignment="1">
      <alignment horizontal="center" vertical="center" wrapText="1"/>
      <protection/>
    </xf>
    <xf numFmtId="1" fontId="36" fillId="7" borderId="56" xfId="69" applyNumberFormat="1" applyFont="1" applyFill="1" applyBorder="1" applyAlignment="1">
      <alignment vertical="center"/>
      <protection/>
    </xf>
    <xf numFmtId="49" fontId="36" fillId="0" borderId="22" xfId="69" applyNumberFormat="1" applyFont="1" applyBorder="1" applyAlignment="1">
      <alignment horizontal="center" vertical="center" wrapText="1"/>
      <protection/>
    </xf>
    <xf numFmtId="0" fontId="36" fillId="7" borderId="29" xfId="69" applyFont="1" applyFill="1" applyBorder="1">
      <alignment/>
      <protection/>
    </xf>
    <xf numFmtId="0" fontId="81" fillId="0" borderId="29" xfId="0" applyFont="1" applyBorder="1" applyAlignment="1">
      <alignment vertical="center" wrapText="1"/>
    </xf>
    <xf numFmtId="0" fontId="33" fillId="0" borderId="29" xfId="69" applyFont="1" applyBorder="1" applyAlignment="1">
      <alignment vertical="center" wrapText="1"/>
      <protection/>
    </xf>
    <xf numFmtId="0" fontId="84" fillId="0" borderId="29" xfId="0" applyFont="1" applyBorder="1" applyAlignment="1">
      <alignment wrapText="1"/>
    </xf>
    <xf numFmtId="0" fontId="33" fillId="0" borderId="29" xfId="0" applyFont="1" applyBorder="1" applyAlignment="1">
      <alignment vertical="center" wrapText="1"/>
    </xf>
    <xf numFmtId="0" fontId="33" fillId="0" borderId="29" xfId="0" applyFont="1" applyFill="1" applyBorder="1" applyAlignment="1">
      <alignment vertical="center" wrapText="1"/>
    </xf>
    <xf numFmtId="0" fontId="80" fillId="7" borderId="29" xfId="69" applyFont="1" applyFill="1" applyBorder="1" applyAlignment="1">
      <alignment vertical="center" wrapText="1"/>
      <protection/>
    </xf>
    <xf numFmtId="0" fontId="36" fillId="7" borderId="29" xfId="69" applyFont="1" applyFill="1" applyBorder="1" applyAlignment="1">
      <alignment vertical="center" wrapText="1"/>
      <protection/>
    </xf>
    <xf numFmtId="0" fontId="81" fillId="0" borderId="29" xfId="69" applyFont="1" applyBorder="1" applyAlignment="1">
      <alignment vertical="top" wrapText="1"/>
      <protection/>
    </xf>
    <xf numFmtId="0" fontId="36" fillId="7" borderId="29" xfId="69" applyFont="1" applyFill="1" applyBorder="1" applyAlignment="1">
      <alignment vertical="center"/>
      <protection/>
    </xf>
    <xf numFmtId="0" fontId="33" fillId="0" borderId="57" xfId="69" applyFont="1" applyBorder="1" applyAlignment="1">
      <alignment vertical="center" wrapText="1"/>
      <protection/>
    </xf>
    <xf numFmtId="0" fontId="36" fillId="7" borderId="57" xfId="69" applyFont="1" applyFill="1" applyBorder="1" applyAlignment="1">
      <alignment vertical="center"/>
      <protection/>
    </xf>
    <xf numFmtId="0" fontId="36" fillId="21" borderId="29" xfId="69" applyFont="1" applyFill="1" applyBorder="1" applyAlignment="1">
      <alignment vertical="center"/>
      <protection/>
    </xf>
    <xf numFmtId="1" fontId="36" fillId="7" borderId="28" xfId="69" applyNumberFormat="1" applyFont="1" applyFill="1" applyBorder="1" applyAlignment="1">
      <alignment vertical="center"/>
      <protection/>
    </xf>
    <xf numFmtId="1" fontId="81" fillId="0" borderId="28" xfId="69" applyNumberFormat="1" applyFont="1" applyBorder="1" applyAlignment="1">
      <alignment vertical="center"/>
      <protection/>
    </xf>
    <xf numFmtId="1" fontId="80" fillId="7" borderId="28" xfId="69" applyNumberFormat="1" applyFont="1" applyFill="1" applyBorder="1" applyAlignment="1">
      <alignment vertical="center"/>
      <protection/>
    </xf>
    <xf numFmtId="1" fontId="33" fillId="0" borderId="28" xfId="69" applyNumberFormat="1" applyFont="1" applyBorder="1" applyAlignment="1">
      <alignment vertical="center"/>
      <protection/>
    </xf>
    <xf numFmtId="1" fontId="33" fillId="0" borderId="28" xfId="69" applyNumberFormat="1" applyFont="1" applyFill="1" applyBorder="1" applyAlignment="1">
      <alignment vertical="center"/>
      <protection/>
    </xf>
    <xf numFmtId="1" fontId="33" fillId="25" borderId="62" xfId="69" applyNumberFormat="1" applyFont="1" applyFill="1" applyBorder="1" applyAlignment="1">
      <alignment vertical="center"/>
      <protection/>
    </xf>
    <xf numFmtId="1" fontId="36" fillId="7" borderId="62" xfId="69" applyNumberFormat="1" applyFont="1" applyFill="1" applyBorder="1" applyAlignment="1">
      <alignment vertical="center"/>
      <protection/>
    </xf>
    <xf numFmtId="1" fontId="33" fillId="25" borderId="28" xfId="69" applyNumberFormat="1" applyFont="1" applyFill="1" applyBorder="1" applyAlignment="1">
      <alignment vertical="center"/>
      <protection/>
    </xf>
    <xf numFmtId="1" fontId="36" fillId="21" borderId="28" xfId="69" applyNumberFormat="1" applyFont="1" applyFill="1" applyBorder="1" applyAlignment="1">
      <alignment vertical="center"/>
      <protection/>
    </xf>
    <xf numFmtId="0" fontId="86" fillId="0" borderId="22" xfId="69" applyFont="1" applyBorder="1" applyAlignment="1" applyProtection="1">
      <alignment horizontal="center" vertical="center" wrapText="1"/>
      <protection locked="0"/>
    </xf>
    <xf numFmtId="0" fontId="92" fillId="0" borderId="0" xfId="69" applyFont="1">
      <alignment/>
      <protection/>
    </xf>
    <xf numFmtId="1" fontId="84" fillId="0" borderId="22" xfId="69" applyNumberFormat="1" applyFont="1" applyBorder="1" applyAlignment="1">
      <alignment horizontal="right" vertical="center"/>
      <protection/>
    </xf>
    <xf numFmtId="0" fontId="33" fillId="0" borderId="0" xfId="117" applyFont="1" applyBorder="1">
      <alignment/>
      <protection/>
    </xf>
    <xf numFmtId="0" fontId="9" fillId="0" borderId="0" xfId="117" applyFont="1" applyBorder="1">
      <alignment/>
      <protection/>
    </xf>
    <xf numFmtId="0" fontId="102" fillId="0" borderId="0" xfId="53" applyBorder="1">
      <alignment/>
      <protection/>
    </xf>
    <xf numFmtId="0" fontId="93" fillId="0" borderId="0" xfId="117" applyNumberFormat="1" applyFont="1" applyFill="1" applyBorder="1" applyAlignment="1" applyProtection="1">
      <alignment vertical="center" wrapText="1"/>
      <protection/>
    </xf>
    <xf numFmtId="0" fontId="102" fillId="0" borderId="0" xfId="53">
      <alignment/>
      <protection/>
    </xf>
    <xf numFmtId="0" fontId="33" fillId="0" borderId="0" xfId="117" applyFont="1">
      <alignment/>
      <protection/>
    </xf>
    <xf numFmtId="0" fontId="33" fillId="25" borderId="0" xfId="117" applyFont="1" applyFill="1">
      <alignment/>
      <protection/>
    </xf>
    <xf numFmtId="0" fontId="21" fillId="0" borderId="0" xfId="53" applyFont="1" applyAlignment="1">
      <alignment horizontal="center" vertical="center" wrapText="1"/>
      <protection/>
    </xf>
    <xf numFmtId="0" fontId="92" fillId="0" borderId="0" xfId="53" applyFont="1" applyAlignment="1">
      <alignment horizontal="center" vertical="center"/>
      <protection/>
    </xf>
    <xf numFmtId="0" fontId="97" fillId="0" borderId="0" xfId="53" applyFont="1">
      <alignment/>
      <protection/>
    </xf>
    <xf numFmtId="0" fontId="97" fillId="25" borderId="0" xfId="53" applyFont="1" applyFill="1" applyBorder="1">
      <alignment/>
      <protection/>
    </xf>
    <xf numFmtId="0" fontId="11" fillId="0" borderId="0" xfId="53" applyFont="1" applyBorder="1" applyAlignment="1">
      <alignment horizontal="right" vertical="center" wrapText="1"/>
      <protection/>
    </xf>
    <xf numFmtId="0" fontId="20" fillId="0" borderId="0" xfId="53" applyFont="1" applyBorder="1" applyAlignment="1">
      <alignment horizontal="center" vertical="center" wrapText="1"/>
      <protection/>
    </xf>
    <xf numFmtId="0" fontId="79" fillId="0" borderId="53" xfId="53" applyNumberFormat="1" applyFont="1" applyFill="1" applyBorder="1" applyAlignment="1" applyProtection="1">
      <alignment horizontal="right" vertical="center"/>
      <protection/>
    </xf>
    <xf numFmtId="0" fontId="26" fillId="0" borderId="22" xfId="53" applyFont="1" applyBorder="1" applyAlignment="1">
      <alignment wrapText="1"/>
      <protection/>
    </xf>
    <xf numFmtId="3" fontId="95" fillId="0" borderId="22" xfId="53" applyNumberFormat="1" applyFont="1" applyFill="1" applyBorder="1" applyAlignment="1">
      <alignment horizontal="center" vertical="top" wrapText="1"/>
      <protection/>
    </xf>
    <xf numFmtId="0" fontId="95" fillId="0" borderId="22" xfId="53" applyFont="1" applyBorder="1" applyAlignment="1">
      <alignment horizontal="center" vertical="center" wrapText="1"/>
      <protection/>
    </xf>
    <xf numFmtId="0" fontId="26" fillId="0" borderId="22" xfId="53" applyFont="1" applyBorder="1" applyAlignment="1">
      <alignment horizontal="center" vertical="center" wrapText="1"/>
      <protection/>
    </xf>
    <xf numFmtId="0" fontId="36" fillId="0" borderId="22" xfId="53" applyFont="1" applyBorder="1" applyAlignment="1">
      <alignment horizontal="center" vertical="center" wrapText="1"/>
      <protection/>
    </xf>
    <xf numFmtId="0" fontId="33" fillId="0" borderId="22" xfId="53" applyFont="1" applyBorder="1" applyAlignment="1">
      <alignment horizontal="center" vertical="center" wrapText="1"/>
      <protection/>
    </xf>
    <xf numFmtId="0" fontId="33" fillId="0" borderId="43" xfId="53" applyFont="1" applyBorder="1" applyAlignment="1">
      <alignment horizontal="center" vertical="center" wrapText="1"/>
      <protection/>
    </xf>
    <xf numFmtId="0" fontId="95" fillId="0" borderId="22" xfId="53" applyFont="1" applyBorder="1" applyAlignment="1">
      <alignment wrapText="1"/>
      <protection/>
    </xf>
    <xf numFmtId="0" fontId="99" fillId="0" borderId="22" xfId="95" applyFont="1" applyBorder="1" applyAlignment="1" quotePrefix="1">
      <alignment horizontal="center" vertical="center" wrapText="1"/>
      <protection/>
    </xf>
    <xf numFmtId="0" fontId="86" fillId="0" borderId="22" xfId="95" applyFont="1" applyBorder="1" applyAlignment="1" quotePrefix="1">
      <alignment horizontal="center" vertical="center" wrapText="1"/>
      <protection/>
    </xf>
    <xf numFmtId="0" fontId="96" fillId="0" borderId="46" xfId="53" applyFont="1" applyBorder="1" applyAlignment="1">
      <alignment horizontal="center" vertical="center" wrapText="1"/>
      <protection/>
    </xf>
    <xf numFmtId="0" fontId="36" fillId="0" borderId="43" xfId="53" applyFont="1" applyBorder="1" applyAlignment="1">
      <alignment horizontal="center" vertical="center" wrapText="1"/>
      <protection/>
    </xf>
    <xf numFmtId="0" fontId="80" fillId="0" borderId="22" xfId="53" applyFont="1" applyBorder="1" applyAlignment="1">
      <alignment horizontal="center" vertical="center"/>
      <protection/>
    </xf>
    <xf numFmtId="0" fontId="3" fillId="0" borderId="46" xfId="53" applyFont="1" applyBorder="1" applyAlignment="1">
      <alignment horizontal="right" vertical="center" wrapText="1"/>
      <protection/>
    </xf>
    <xf numFmtId="0" fontId="3" fillId="0" borderId="46" xfId="53" applyFont="1" applyBorder="1" applyAlignment="1">
      <alignment horizontal="left" vertical="center" wrapText="1"/>
      <protection/>
    </xf>
    <xf numFmtId="0" fontId="33" fillId="0" borderId="22" xfId="53" applyFont="1" applyBorder="1">
      <alignment/>
      <protection/>
    </xf>
    <xf numFmtId="49" fontId="36" fillId="25" borderId="22" xfId="53" applyNumberFormat="1" applyFont="1" applyFill="1" applyBorder="1" applyAlignment="1">
      <alignment horizontal="center" vertical="center" wrapText="1"/>
      <protection/>
    </xf>
    <xf numFmtId="2" fontId="36" fillId="0" borderId="22" xfId="53" applyNumberFormat="1" applyFont="1" applyBorder="1" applyAlignment="1">
      <alignment horizontal="center" vertical="center"/>
      <protection/>
    </xf>
    <xf numFmtId="2" fontId="36" fillId="25" borderId="28" xfId="53" applyNumberFormat="1" applyFont="1" applyFill="1" applyBorder="1" applyAlignment="1">
      <alignment horizontal="center" vertical="center" wrapText="1"/>
      <protection/>
    </xf>
    <xf numFmtId="0" fontId="81" fillId="0" borderId="22" xfId="53" applyFont="1" applyBorder="1" applyAlignment="1">
      <alignment horizontal="center" vertical="center"/>
      <protection/>
    </xf>
    <xf numFmtId="2" fontId="36" fillId="25" borderId="22" xfId="53" applyNumberFormat="1" applyFont="1" applyFill="1" applyBorder="1" applyAlignment="1" applyProtection="1">
      <alignment horizontal="center" vertical="center" wrapText="1"/>
      <protection hidden="1" locked="0"/>
    </xf>
    <xf numFmtId="1" fontId="36" fillId="25" borderId="22" xfId="53" applyNumberFormat="1" applyFont="1" applyFill="1" applyBorder="1" applyAlignment="1" applyProtection="1">
      <alignment horizontal="center" vertical="center" wrapText="1"/>
      <protection hidden="1" locked="0"/>
    </xf>
    <xf numFmtId="49" fontId="36" fillId="25" borderId="56" xfId="53" applyNumberFormat="1" applyFont="1" applyFill="1" applyBorder="1" applyAlignment="1">
      <alignment horizontal="center" vertical="center" wrapText="1"/>
      <protection/>
    </xf>
    <xf numFmtId="2" fontId="36" fillId="25" borderId="56" xfId="53" applyNumberFormat="1" applyFont="1" applyFill="1" applyBorder="1" applyAlignment="1" applyProtection="1">
      <alignment horizontal="center" vertical="center" wrapText="1"/>
      <protection hidden="1" locked="0"/>
    </xf>
    <xf numFmtId="2" fontId="36" fillId="25" borderId="62" xfId="53" applyNumberFormat="1" applyFont="1" applyFill="1" applyBorder="1" applyAlignment="1">
      <alignment horizontal="center" vertical="center" wrapText="1"/>
      <protection/>
    </xf>
    <xf numFmtId="0" fontId="80" fillId="0" borderId="56" xfId="53" applyFont="1" applyBorder="1" applyAlignment="1">
      <alignment horizontal="center" vertical="center"/>
      <protection/>
    </xf>
    <xf numFmtId="1" fontId="36" fillId="25" borderId="56" xfId="53" applyNumberFormat="1" applyFont="1" applyFill="1" applyBorder="1" applyAlignment="1" applyProtection="1">
      <alignment horizontal="center" vertical="center" wrapText="1"/>
      <protection hidden="1" locked="0"/>
    </xf>
    <xf numFmtId="2" fontId="36" fillId="25" borderId="22" xfId="53" applyNumberFormat="1" applyFont="1" applyFill="1" applyBorder="1" applyAlignment="1">
      <alignment horizontal="center" vertical="center" wrapText="1"/>
      <protection/>
    </xf>
    <xf numFmtId="0" fontId="102" fillId="0" borderId="22" xfId="53" applyBorder="1">
      <alignment/>
      <protection/>
    </xf>
    <xf numFmtId="0" fontId="102" fillId="0" borderId="29" xfId="53" applyBorder="1">
      <alignment/>
      <protection/>
    </xf>
    <xf numFmtId="0" fontId="26" fillId="0" borderId="22" xfId="117" applyFont="1" applyBorder="1">
      <alignment/>
      <protection/>
    </xf>
    <xf numFmtId="0" fontId="0" fillId="0" borderId="22" xfId="0" applyBorder="1" applyAlignment="1">
      <alignment/>
    </xf>
    <xf numFmtId="49" fontId="81" fillId="0" borderId="22" xfId="69" applyNumberFormat="1" applyFont="1" applyBorder="1" applyAlignment="1">
      <alignment horizontal="center" vertical="center"/>
      <protection/>
    </xf>
    <xf numFmtId="0" fontId="81" fillId="0" borderId="22" xfId="69" applyFont="1" applyBorder="1" applyAlignment="1">
      <alignment horizontal="center" vertical="center"/>
      <protection/>
    </xf>
    <xf numFmtId="0" fontId="84" fillId="0" borderId="22" xfId="69" applyFont="1" applyBorder="1" applyAlignment="1">
      <alignment horizontal="center"/>
      <protection/>
    </xf>
    <xf numFmtId="0" fontId="87" fillId="0" borderId="22" xfId="69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53" xfId="0" applyFont="1" applyBorder="1" applyAlignment="1" quotePrefix="1">
      <alignment horizontal="center"/>
    </xf>
    <xf numFmtId="0" fontId="3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22" xfId="0" applyBorder="1" applyAlignment="1">
      <alignment horizontal="center" vertical="center" wrapText="1"/>
    </xf>
    <xf numFmtId="0" fontId="0" fillId="26" borderId="22" xfId="0" applyFill="1" applyBorder="1" applyAlignment="1">
      <alignment horizontal="center" vertical="center" wrapText="1"/>
    </xf>
    <xf numFmtId="0" fontId="9" fillId="0" borderId="22" xfId="0" applyFont="1" applyBorder="1" applyAlignment="1">
      <alignment vertical="center"/>
    </xf>
    <xf numFmtId="0" fontId="9" fillId="0" borderId="22" xfId="0" applyFont="1" applyBorder="1" applyAlignment="1">
      <alignment vertical="center" wrapText="1"/>
    </xf>
    <xf numFmtId="4" fontId="9" fillId="26" borderId="22" xfId="0" applyNumberFormat="1" applyFont="1" applyFill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vertical="center" wrapText="1"/>
    </xf>
    <xf numFmtId="4" fontId="0" fillId="26" borderId="22" xfId="0" applyNumberFormat="1" applyFill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9" fillId="26" borderId="22" xfId="0" applyFont="1" applyFill="1" applyBorder="1" applyAlignment="1">
      <alignment vertical="center" wrapText="1"/>
    </xf>
    <xf numFmtId="0" fontId="9" fillId="26" borderId="22" xfId="0" applyFont="1" applyFill="1" applyBorder="1" applyAlignment="1">
      <alignment horizontal="center" vertical="center"/>
    </xf>
    <xf numFmtId="0" fontId="0" fillId="25" borderId="53" xfId="0" applyFont="1" applyFill="1" applyBorder="1" applyAlignment="1" quotePrefix="1">
      <alignment horizontal="center"/>
    </xf>
    <xf numFmtId="0" fontId="0" fillId="25" borderId="0" xfId="0" applyFill="1" applyAlignment="1">
      <alignment horizontal="center"/>
    </xf>
    <xf numFmtId="0" fontId="0" fillId="25" borderId="0" xfId="0" applyFill="1" applyAlignment="1">
      <alignment/>
    </xf>
    <xf numFmtId="0" fontId="9" fillId="0" borderId="22" xfId="0" applyFont="1" applyBorder="1" applyAlignment="1" quotePrefix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4" fontId="9" fillId="0" borderId="22" xfId="0" applyNumberFormat="1" applyFont="1" applyBorder="1" applyAlignment="1">
      <alignment vertical="center" wrapText="1"/>
    </xf>
    <xf numFmtId="4" fontId="9" fillId="26" borderId="22" xfId="0" applyNumberFormat="1" applyFont="1" applyFill="1" applyBorder="1" applyAlignment="1">
      <alignment vertical="center" wrapText="1"/>
    </xf>
    <xf numFmtId="4" fontId="9" fillId="0" borderId="22" xfId="0" applyNumberFormat="1" applyFont="1" applyBorder="1" applyAlignment="1" quotePrefix="1">
      <alignment vertical="center" wrapText="1"/>
    </xf>
    <xf numFmtId="0" fontId="0" fillId="0" borderId="22" xfId="0" applyBorder="1" applyAlignment="1" quotePrefix="1">
      <alignment horizontal="center" vertical="center" wrapText="1"/>
    </xf>
    <xf numFmtId="4" fontId="0" fillId="0" borderId="22" xfId="0" applyNumberFormat="1" applyBorder="1" applyAlignment="1" quotePrefix="1">
      <alignment horizontal="center" vertical="center" wrapText="1"/>
    </xf>
    <xf numFmtId="4" fontId="0" fillId="0" borderId="22" xfId="0" applyNumberFormat="1" applyBorder="1" applyAlignment="1" quotePrefix="1">
      <alignment vertical="center" wrapText="1"/>
    </xf>
    <xf numFmtId="4" fontId="0" fillId="26" borderId="22" xfId="0" applyNumberFormat="1" applyFill="1" applyBorder="1" applyAlignment="1">
      <alignment vertical="center" wrapText="1"/>
    </xf>
    <xf numFmtId="4" fontId="0" fillId="0" borderId="22" xfId="0" applyNumberFormat="1" applyBorder="1" applyAlignment="1">
      <alignment vertical="center" wrapText="1"/>
    </xf>
    <xf numFmtId="0" fontId="9" fillId="26" borderId="22" xfId="0" applyFont="1" applyFill="1" applyBorder="1" applyAlignment="1">
      <alignment horizontal="center" vertical="center" wrapText="1"/>
    </xf>
    <xf numFmtId="4" fontId="9" fillId="26" borderId="22" xfId="0" applyNumberFormat="1" applyFont="1" applyFill="1" applyBorder="1" applyAlignment="1">
      <alignment horizontal="center" vertical="center" wrapText="1"/>
    </xf>
    <xf numFmtId="0" fontId="33" fillId="0" borderId="56" xfId="53" applyFont="1" applyBorder="1" applyAlignment="1">
      <alignment vertical="center" wrapText="1"/>
      <protection/>
    </xf>
    <xf numFmtId="0" fontId="33" fillId="0" borderId="22" xfId="53" applyFont="1" applyBorder="1" applyAlignment="1">
      <alignment vertical="center" wrapText="1"/>
      <protection/>
    </xf>
    <xf numFmtId="0" fontId="81" fillId="0" borderId="22" xfId="53" applyFont="1" applyBorder="1">
      <alignment/>
      <protection/>
    </xf>
    <xf numFmtId="0" fontId="33" fillId="0" borderId="22" xfId="0" applyFont="1" applyBorder="1" applyAlignment="1">
      <alignment/>
    </xf>
    <xf numFmtId="0" fontId="9" fillId="26" borderId="22" xfId="0" applyFont="1" applyFill="1" applyBorder="1" applyAlignment="1">
      <alignment vertical="center"/>
    </xf>
    <xf numFmtId="0" fontId="0" fillId="0" borderId="0" xfId="0" applyFont="1" applyBorder="1" applyAlignment="1" quotePrefix="1">
      <alignment horizontal="center"/>
    </xf>
    <xf numFmtId="0" fontId="102" fillId="25" borderId="22" xfId="100" applyFill="1" applyBorder="1" applyAlignment="1">
      <alignment horizontal="center" vertical="center" wrapText="1"/>
      <protection/>
    </xf>
    <xf numFmtId="0" fontId="91" fillId="0" borderId="22" xfId="100" applyFont="1" applyBorder="1" applyAlignment="1">
      <alignment horizontal="center" vertical="center" wrapText="1"/>
      <protection/>
    </xf>
    <xf numFmtId="0" fontId="102" fillId="0" borderId="22" xfId="100" applyBorder="1" applyAlignment="1">
      <alignment horizontal="center" vertical="center" wrapText="1"/>
      <protection/>
    </xf>
    <xf numFmtId="0" fontId="86" fillId="0" borderId="0" xfId="69" applyFont="1" applyAlignment="1" applyProtection="1">
      <alignment horizontal="center" vertical="center" wrapText="1"/>
      <protection locked="0"/>
    </xf>
    <xf numFmtId="0" fontId="90" fillId="0" borderId="0" xfId="113" applyFont="1" applyAlignment="1">
      <alignment horizontal="center"/>
      <protection/>
    </xf>
    <xf numFmtId="0" fontId="102" fillId="0" borderId="0" xfId="113" applyAlignment="1">
      <alignment horizontal="center"/>
      <protection/>
    </xf>
    <xf numFmtId="0" fontId="81" fillId="0" borderId="56" xfId="66" applyFont="1" applyBorder="1" applyAlignment="1">
      <alignment/>
      <protection/>
    </xf>
    <xf numFmtId="0" fontId="81" fillId="0" borderId="46" xfId="66" applyFont="1" applyBorder="1" applyAlignment="1">
      <alignment/>
      <protection/>
    </xf>
    <xf numFmtId="0" fontId="79" fillId="0" borderId="56" xfId="106" applyNumberFormat="1" applyFont="1" applyFill="1" applyBorder="1" applyAlignment="1" applyProtection="1">
      <alignment horizontal="center" vertical="center" wrapText="1"/>
      <protection/>
    </xf>
    <xf numFmtId="0" fontId="79" fillId="0" borderId="59" xfId="106" applyNumberFormat="1" applyFont="1" applyFill="1" applyBorder="1" applyAlignment="1" applyProtection="1">
      <alignment horizontal="center" vertical="center" wrapText="1"/>
      <protection/>
    </xf>
    <xf numFmtId="0" fontId="79" fillId="0" borderId="46" xfId="106" applyNumberFormat="1" applyFont="1" applyFill="1" applyBorder="1" applyAlignment="1" applyProtection="1">
      <alignment horizontal="center" vertical="center" wrapText="1"/>
      <protection/>
    </xf>
    <xf numFmtId="0" fontId="79" fillId="0" borderId="22" xfId="106" applyNumberFormat="1" applyFont="1" applyFill="1" applyBorder="1" applyAlignment="1" applyProtection="1">
      <alignment horizontal="center" vertical="center" wrapText="1"/>
      <protection/>
    </xf>
    <xf numFmtId="0" fontId="51" fillId="0" borderId="0" xfId="69" applyFont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87" fillId="0" borderId="56" xfId="69" applyFont="1" applyBorder="1" applyAlignment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0" fontId="88" fillId="0" borderId="56" xfId="69" applyFont="1" applyBorder="1" applyAlignment="1">
      <alignment horizontal="center" vertical="center" wrapText="1"/>
      <protection/>
    </xf>
    <xf numFmtId="0" fontId="0" fillId="0" borderId="46" xfId="0" applyBorder="1" applyAlignment="1">
      <alignment/>
    </xf>
    <xf numFmtId="0" fontId="86" fillId="0" borderId="0" xfId="69" applyFont="1" applyAlignment="1">
      <alignment horizontal="center" vertical="center"/>
      <protection/>
    </xf>
    <xf numFmtId="0" fontId="88" fillId="0" borderId="22" xfId="69" applyFont="1" applyBorder="1" applyAlignment="1">
      <alignment horizontal="center" vertical="center" wrapText="1"/>
      <protection/>
    </xf>
    <xf numFmtId="0" fontId="88" fillId="0" borderId="22" xfId="69" applyFont="1" applyBorder="1" applyAlignment="1">
      <alignment/>
      <protection/>
    </xf>
    <xf numFmtId="0" fontId="36" fillId="0" borderId="29" xfId="53" applyFont="1" applyFill="1" applyBorder="1" applyAlignment="1">
      <alignment horizontal="center" vertical="center"/>
      <protection/>
    </xf>
    <xf numFmtId="0" fontId="36" fillId="0" borderId="28" xfId="53" applyFont="1" applyFill="1" applyBorder="1" applyAlignment="1">
      <alignment horizontal="center" vertical="center"/>
      <protection/>
    </xf>
    <xf numFmtId="0" fontId="32" fillId="0" borderId="56" xfId="53" applyNumberFormat="1" applyFont="1" applyFill="1" applyBorder="1" applyAlignment="1" applyProtection="1">
      <alignment horizontal="center" vertical="center" wrapText="1"/>
      <protection/>
    </xf>
    <xf numFmtId="0" fontId="32" fillId="0" borderId="46" xfId="53" applyNumberFormat="1" applyFont="1" applyFill="1" applyBorder="1" applyAlignment="1" applyProtection="1">
      <alignment horizontal="center" vertical="center" wrapText="1"/>
      <protection/>
    </xf>
    <xf numFmtId="0" fontId="32" fillId="0" borderId="56" xfId="53" applyFont="1" applyBorder="1" applyAlignment="1">
      <alignment horizontal="center" vertical="center" wrapText="1"/>
      <protection/>
    </xf>
    <xf numFmtId="0" fontId="32" fillId="0" borderId="46" xfId="53" applyFont="1" applyBorder="1" applyAlignment="1">
      <alignment horizontal="center" vertical="center" wrapText="1"/>
      <protection/>
    </xf>
    <xf numFmtId="0" fontId="35" fillId="0" borderId="56" xfId="53" applyNumberFormat="1" applyFont="1" applyFill="1" applyBorder="1" applyAlignment="1" applyProtection="1">
      <alignment horizontal="center" vertical="center" wrapText="1"/>
      <protection/>
    </xf>
    <xf numFmtId="0" fontId="35" fillId="0" borderId="46" xfId="53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84" fillId="0" borderId="0" xfId="69" applyFont="1" applyAlignment="1">
      <alignment/>
      <protection/>
    </xf>
    <xf numFmtId="0" fontId="0" fillId="0" borderId="0" xfId="0" applyAlignment="1">
      <alignment/>
    </xf>
    <xf numFmtId="0" fontId="9" fillId="0" borderId="29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28" xfId="0" applyBorder="1" applyAlignment="1">
      <alignment/>
    </xf>
    <xf numFmtId="0" fontId="0" fillId="26" borderId="22" xfId="0" applyFill="1" applyBorder="1" applyAlignment="1">
      <alignment horizontal="center" vertical="center" wrapText="1"/>
    </xf>
    <xf numFmtId="0" fontId="100" fillId="0" borderId="22" xfId="0" applyFont="1" applyBorder="1" applyAlignment="1">
      <alignment horizontal="center" vertical="center" wrapText="1"/>
    </xf>
    <xf numFmtId="0" fontId="55" fillId="0" borderId="22" xfId="0" applyFont="1" applyFill="1" applyBorder="1" applyAlignment="1" applyProtection="1">
      <alignment horizontal="center" vertical="center" wrapText="1"/>
      <protection locked="0"/>
    </xf>
    <xf numFmtId="0" fontId="55" fillId="0" borderId="37" xfId="0" applyFont="1" applyFill="1" applyBorder="1" applyAlignment="1" applyProtection="1">
      <alignment horizontal="center" vertical="center" wrapText="1"/>
      <protection locked="0"/>
    </xf>
    <xf numFmtId="0" fontId="55" fillId="0" borderId="63" xfId="0" applyFont="1" applyFill="1" applyBorder="1" applyAlignment="1" applyProtection="1">
      <alignment horizontal="center" vertical="center" wrapText="1"/>
      <protection locked="0"/>
    </xf>
    <xf numFmtId="0" fontId="55" fillId="0" borderId="23" xfId="0" applyFont="1" applyFill="1" applyBorder="1" applyAlignment="1" applyProtection="1">
      <alignment horizontal="center" vertical="center" wrapText="1"/>
      <protection locked="0"/>
    </xf>
    <xf numFmtId="0" fontId="55" fillId="0" borderId="64" xfId="0" applyFont="1" applyFill="1" applyBorder="1" applyAlignment="1" applyProtection="1">
      <alignment horizontal="center" vertical="center" wrapText="1"/>
      <protection locked="0"/>
    </xf>
    <xf numFmtId="0" fontId="55" fillId="0" borderId="16" xfId="0" applyFont="1" applyFill="1" applyBorder="1" applyAlignment="1" applyProtection="1">
      <alignment horizontal="center" vertical="center" wrapText="1"/>
      <protection locked="0"/>
    </xf>
    <xf numFmtId="0" fontId="55" fillId="0" borderId="18" xfId="0" applyFont="1" applyFill="1" applyBorder="1" applyAlignment="1" applyProtection="1">
      <alignment horizontal="center" vertical="center" wrapText="1"/>
      <protection locked="0"/>
    </xf>
    <xf numFmtId="0" fontId="55" fillId="0" borderId="20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center" vertical="top" wrapText="1"/>
      <protection locked="0"/>
    </xf>
    <xf numFmtId="0" fontId="55" fillId="0" borderId="65" xfId="0" applyFont="1" applyFill="1" applyBorder="1" applyAlignment="1" applyProtection="1">
      <alignment horizontal="center" vertical="center"/>
      <protection locked="0"/>
    </xf>
    <xf numFmtId="0" fontId="55" fillId="0" borderId="54" xfId="0" applyFont="1" applyFill="1" applyBorder="1" applyAlignment="1" applyProtection="1">
      <alignment horizontal="center" vertical="center"/>
      <protection locked="0"/>
    </xf>
    <xf numFmtId="0" fontId="55" fillId="0" borderId="65" xfId="0" applyFont="1" applyFill="1" applyBorder="1" applyAlignment="1" applyProtection="1">
      <alignment horizontal="center" vertical="center" wrapText="1"/>
      <protection locked="0"/>
    </xf>
    <xf numFmtId="0" fontId="55" fillId="0" borderId="54" xfId="0" applyFont="1" applyFill="1" applyBorder="1" applyAlignment="1" applyProtection="1">
      <alignment horizontal="center" vertical="center" wrapText="1"/>
      <protection locked="0"/>
    </xf>
    <xf numFmtId="0" fontId="55" fillId="0" borderId="66" xfId="0" applyFont="1" applyFill="1" applyBorder="1" applyAlignment="1" applyProtection="1">
      <alignment horizontal="center" vertical="center" wrapText="1"/>
      <protection locked="0"/>
    </xf>
    <xf numFmtId="0" fontId="55" fillId="0" borderId="66" xfId="0" applyFont="1" applyFill="1" applyBorder="1" applyAlignment="1" applyProtection="1">
      <alignment horizontal="center" vertical="center"/>
      <protection locked="0"/>
    </xf>
    <xf numFmtId="49" fontId="54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54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5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56" xfId="0" applyNumberFormat="1" applyFont="1" applyFill="1" applyBorder="1" applyAlignment="1" applyProtection="1">
      <alignment horizontal="center" vertical="center" wrapText="1"/>
      <protection/>
    </xf>
    <xf numFmtId="0" fontId="32" fillId="0" borderId="59" xfId="0" applyNumberFormat="1" applyFont="1" applyFill="1" applyBorder="1" applyAlignment="1" applyProtection="1">
      <alignment horizontal="center" vertical="center" wrapText="1"/>
      <protection/>
    </xf>
    <xf numFmtId="0" fontId="32" fillId="0" borderId="46" xfId="0" applyNumberFormat="1" applyFont="1" applyFill="1" applyBorder="1" applyAlignment="1" applyProtection="1">
      <alignment horizontal="center" vertical="center" wrapText="1"/>
      <protection/>
    </xf>
    <xf numFmtId="0" fontId="32" fillId="0" borderId="29" xfId="0" applyNumberFormat="1" applyFont="1" applyFill="1" applyBorder="1" applyAlignment="1" applyProtection="1">
      <alignment horizontal="center" vertical="center" wrapText="1"/>
      <protection/>
    </xf>
    <xf numFmtId="0" fontId="32" fillId="0" borderId="52" xfId="0" applyNumberFormat="1" applyFont="1" applyFill="1" applyBorder="1" applyAlignment="1" applyProtection="1">
      <alignment horizontal="center" vertical="center" wrapText="1"/>
      <protection/>
    </xf>
    <xf numFmtId="0" fontId="32" fillId="0" borderId="28" xfId="0" applyNumberFormat="1" applyFont="1" applyFill="1" applyBorder="1" applyAlignment="1" applyProtection="1">
      <alignment horizontal="center" vertical="center" wrapText="1"/>
      <protection/>
    </xf>
    <xf numFmtId="0" fontId="32" fillId="0" borderId="22" xfId="0" applyNumberFormat="1" applyFont="1" applyFill="1" applyBorder="1" applyAlignment="1" applyProtection="1">
      <alignment horizontal="center" vertical="center" wrapText="1"/>
      <protection/>
    </xf>
    <xf numFmtId="0" fontId="52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20" fillId="0" borderId="25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22" fillId="0" borderId="0" xfId="0" applyFont="1" applyFill="1" applyBorder="1" applyAlignment="1" applyProtection="1">
      <alignment horizontal="center" vertical="top" wrapText="1"/>
      <protection locked="0"/>
    </xf>
    <xf numFmtId="49" fontId="13" fillId="0" borderId="16" xfId="0" applyNumberFormat="1" applyFont="1" applyBorder="1" applyAlignment="1" applyProtection="1">
      <alignment horizontal="center" vertical="center" wrapText="1"/>
      <protection locked="0"/>
    </xf>
    <xf numFmtId="49" fontId="13" fillId="0" borderId="18" xfId="0" applyNumberFormat="1" applyFont="1" applyBorder="1" applyAlignment="1" applyProtection="1">
      <alignment horizontal="center" vertical="center" wrapText="1"/>
      <protection locked="0"/>
    </xf>
    <xf numFmtId="49" fontId="13" fillId="0" borderId="20" xfId="0" applyNumberFormat="1" applyFont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Border="1" applyAlignment="1" applyProtection="1">
      <alignment horizontal="center" vertical="center" wrapText="1"/>
      <protection locked="0"/>
    </xf>
    <xf numFmtId="49" fontId="3" fillId="0" borderId="20" xfId="0" applyNumberFormat="1" applyFont="1" applyBorder="1" applyAlignment="1" applyProtection="1">
      <alignment horizontal="center" vertical="center" wrapText="1"/>
      <protection locked="0"/>
    </xf>
    <xf numFmtId="0" fontId="36" fillId="0" borderId="65" xfId="0" applyFont="1" applyFill="1" applyBorder="1" applyAlignment="1" applyProtection="1">
      <alignment horizontal="center" vertical="center"/>
      <protection locked="0"/>
    </xf>
    <xf numFmtId="0" fontId="36" fillId="0" borderId="54" xfId="0" applyFont="1" applyFill="1" applyBorder="1" applyAlignment="1" applyProtection="1">
      <alignment horizontal="center" vertical="center"/>
      <protection locked="0"/>
    </xf>
    <xf numFmtId="0" fontId="36" fillId="0" borderId="65" xfId="0" applyFont="1" applyFill="1" applyBorder="1" applyAlignment="1" applyProtection="1">
      <alignment horizontal="center" vertical="center" wrapText="1"/>
      <protection locked="0"/>
    </xf>
    <xf numFmtId="0" fontId="36" fillId="0" borderId="54" xfId="0" applyFont="1" applyFill="1" applyBorder="1" applyAlignment="1" applyProtection="1">
      <alignment horizontal="center" vertical="center" wrapText="1"/>
      <protection locked="0"/>
    </xf>
    <xf numFmtId="0" fontId="36" fillId="0" borderId="66" xfId="0" applyFont="1" applyFill="1" applyBorder="1" applyAlignment="1" applyProtection="1">
      <alignment horizontal="center" vertical="center" wrapText="1"/>
      <protection locked="0"/>
    </xf>
    <xf numFmtId="0" fontId="36" fillId="0" borderId="49" xfId="0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30" xfId="0" applyFont="1" applyFill="1" applyBorder="1" applyAlignment="1" applyProtection="1">
      <alignment horizontal="center" vertical="top" wrapText="1"/>
      <protection locked="0"/>
    </xf>
    <xf numFmtId="0" fontId="7" fillId="0" borderId="67" xfId="0" applyFont="1" applyFill="1" applyBorder="1" applyAlignment="1" applyProtection="1">
      <alignment horizontal="center" vertical="top" wrapText="1"/>
      <protection locked="0"/>
    </xf>
    <xf numFmtId="0" fontId="36" fillId="0" borderId="37" xfId="0" applyFont="1" applyFill="1" applyBorder="1" applyAlignment="1" applyProtection="1">
      <alignment horizontal="center" vertical="center" wrapText="1"/>
      <protection locked="0"/>
    </xf>
    <xf numFmtId="0" fontId="36" fillId="0" borderId="63" xfId="0" applyFont="1" applyFill="1" applyBorder="1" applyAlignment="1" applyProtection="1">
      <alignment horizontal="center" vertical="center" wrapText="1"/>
      <protection locked="0"/>
    </xf>
    <xf numFmtId="0" fontId="36" fillId="0" borderId="22" xfId="0" applyFont="1" applyFill="1" applyBorder="1" applyAlignment="1" applyProtection="1">
      <alignment horizontal="center" vertical="center" wrapText="1"/>
      <protection locked="0"/>
    </xf>
    <xf numFmtId="0" fontId="36" fillId="0" borderId="23" xfId="0" applyFont="1" applyFill="1" applyBorder="1" applyAlignment="1" applyProtection="1">
      <alignment horizontal="center" vertical="center" wrapText="1"/>
      <protection locked="0"/>
    </xf>
    <xf numFmtId="0" fontId="36" fillId="0" borderId="64" xfId="0" applyFont="1" applyFill="1" applyBorder="1" applyAlignment="1" applyProtection="1">
      <alignment horizontal="center" vertical="center" wrapText="1"/>
      <protection locked="0"/>
    </xf>
    <xf numFmtId="0" fontId="36" fillId="0" borderId="5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/>
    </xf>
    <xf numFmtId="0" fontId="30" fillId="0" borderId="22" xfId="0" applyFont="1" applyBorder="1" applyAlignment="1">
      <alignment horizontal="center" vertical="center" wrapText="1"/>
    </xf>
    <xf numFmtId="0" fontId="93" fillId="0" borderId="0" xfId="53" applyNumberFormat="1" applyFont="1" applyFill="1" applyAlignment="1" applyProtection="1">
      <alignment horizontal="center" vertical="center" wrapText="1"/>
      <protection/>
    </xf>
    <xf numFmtId="0" fontId="93" fillId="0" borderId="0" xfId="53" applyNumberFormat="1" applyFont="1" applyFill="1" applyAlignment="1" applyProtection="1">
      <alignment horizontal="right" vertical="center" wrapText="1"/>
      <protection/>
    </xf>
    <xf numFmtId="0" fontId="33" fillId="0" borderId="0" xfId="117" applyFont="1" applyAlignment="1">
      <alignment horizontal="center" vertical="center" wrapText="1"/>
      <protection/>
    </xf>
    <xf numFmtId="0" fontId="21" fillId="0" borderId="0" xfId="53" applyFont="1" applyAlignment="1">
      <alignment horizontal="center" vertical="center" wrapText="1"/>
      <protection/>
    </xf>
    <xf numFmtId="0" fontId="94" fillId="0" borderId="56" xfId="53" applyFont="1" applyBorder="1" applyAlignment="1">
      <alignment horizontal="center" vertical="center" wrapText="1"/>
      <protection/>
    </xf>
    <xf numFmtId="0" fontId="94" fillId="0" borderId="59" xfId="53" applyFont="1" applyBorder="1" applyAlignment="1">
      <alignment horizontal="center" vertical="center" wrapText="1"/>
      <protection/>
    </xf>
    <xf numFmtId="0" fontId="94" fillId="0" borderId="46" xfId="53" applyFont="1" applyBorder="1" applyAlignment="1">
      <alignment horizontal="center" vertical="center" wrapText="1"/>
      <protection/>
    </xf>
    <xf numFmtId="0" fontId="92" fillId="0" borderId="29" xfId="53" applyFont="1" applyBorder="1" applyAlignment="1">
      <alignment horizontal="center" wrapText="1"/>
      <protection/>
    </xf>
    <xf numFmtId="0" fontId="92" fillId="0" borderId="52" xfId="53" applyFont="1" applyBorder="1" applyAlignment="1">
      <alignment horizontal="center" wrapText="1"/>
      <protection/>
    </xf>
    <xf numFmtId="0" fontId="92" fillId="0" borderId="28" xfId="53" applyFont="1" applyBorder="1" applyAlignment="1">
      <alignment horizontal="center" wrapText="1"/>
      <protection/>
    </xf>
    <xf numFmtId="0" fontId="92" fillId="0" borderId="29" xfId="53" applyNumberFormat="1" applyFont="1" applyFill="1" applyBorder="1" applyAlignment="1" applyProtection="1">
      <alignment horizontal="center" vertical="center" wrapText="1"/>
      <protection/>
    </xf>
    <xf numFmtId="0" fontId="92" fillId="0" borderId="52" xfId="53" applyNumberFormat="1" applyFont="1" applyFill="1" applyBorder="1" applyAlignment="1" applyProtection="1">
      <alignment horizontal="center" vertical="center" wrapText="1"/>
      <protection/>
    </xf>
    <xf numFmtId="0" fontId="92" fillId="0" borderId="28" xfId="53" applyNumberFormat="1" applyFont="1" applyFill="1" applyBorder="1" applyAlignment="1" applyProtection="1">
      <alignment horizontal="center" vertical="center" wrapText="1"/>
      <protection/>
    </xf>
    <xf numFmtId="0" fontId="93" fillId="0" borderId="29" xfId="53" applyNumberFormat="1" applyFont="1" applyFill="1" applyBorder="1" applyAlignment="1" applyProtection="1">
      <alignment horizontal="center" vertical="center" wrapText="1"/>
      <protection/>
    </xf>
    <xf numFmtId="0" fontId="93" fillId="0" borderId="52" xfId="53" applyNumberFormat="1" applyFont="1" applyFill="1" applyBorder="1" applyAlignment="1" applyProtection="1">
      <alignment horizontal="center" vertical="center" wrapText="1"/>
      <protection/>
    </xf>
    <xf numFmtId="0" fontId="93" fillId="0" borderId="28" xfId="53" applyNumberFormat="1" applyFont="1" applyFill="1" applyBorder="1" applyAlignment="1" applyProtection="1">
      <alignment horizontal="center" vertical="center" wrapText="1"/>
      <protection/>
    </xf>
    <xf numFmtId="0" fontId="35" fillId="25" borderId="29" xfId="53" applyFont="1" applyFill="1" applyBorder="1" applyAlignment="1">
      <alignment horizontal="center" vertical="center" wrapText="1"/>
      <protection/>
    </xf>
    <xf numFmtId="0" fontId="35" fillId="25" borderId="52" xfId="53" applyFont="1" applyFill="1" applyBorder="1" applyAlignment="1">
      <alignment horizontal="center" vertical="center" wrapText="1"/>
      <protection/>
    </xf>
    <xf numFmtId="0" fontId="35" fillId="25" borderId="28" xfId="53" applyFont="1" applyFill="1" applyBorder="1" applyAlignment="1">
      <alignment horizontal="center" vertical="center" wrapText="1"/>
      <protection/>
    </xf>
    <xf numFmtId="0" fontId="98" fillId="0" borderId="56" xfId="53" applyFont="1" applyBorder="1" applyAlignment="1">
      <alignment horizontal="center" vertical="center"/>
      <protection/>
    </xf>
    <xf numFmtId="0" fontId="98" fillId="0" borderId="59" xfId="53" applyFont="1" applyBorder="1" applyAlignment="1">
      <alignment horizontal="center" vertical="center"/>
      <protection/>
    </xf>
    <xf numFmtId="0" fontId="98" fillId="0" borderId="46" xfId="53" applyFont="1" applyBorder="1" applyAlignment="1">
      <alignment horizontal="center" vertical="center"/>
      <protection/>
    </xf>
    <xf numFmtId="0" fontId="35" fillId="25" borderId="57" xfId="53" applyFont="1" applyFill="1" applyBorder="1" applyAlignment="1">
      <alignment horizontal="center" vertical="center" wrapText="1"/>
      <protection/>
    </xf>
    <xf numFmtId="0" fontId="35" fillId="25" borderId="62" xfId="53" applyFont="1" applyFill="1" applyBorder="1" applyAlignment="1">
      <alignment horizontal="center" vertical="center" wrapText="1"/>
      <protection/>
    </xf>
    <xf numFmtId="0" fontId="35" fillId="25" borderId="42" xfId="53" applyFont="1" applyFill="1" applyBorder="1" applyAlignment="1">
      <alignment horizontal="center" vertical="center" wrapText="1"/>
      <protection/>
    </xf>
    <xf numFmtId="0" fontId="35" fillId="25" borderId="43" xfId="53" applyFont="1" applyFill="1" applyBorder="1" applyAlignment="1">
      <alignment horizontal="center" vertical="center" wrapText="1"/>
      <protection/>
    </xf>
    <xf numFmtId="0" fontId="102" fillId="0" borderId="68" xfId="53" applyBorder="1" applyAlignment="1">
      <alignment horizontal="center" vertical="center" wrapText="1"/>
      <protection/>
    </xf>
    <xf numFmtId="0" fontId="102" fillId="0" borderId="62" xfId="53" applyBorder="1" applyAlignment="1">
      <alignment horizontal="center" vertical="center" wrapText="1"/>
      <protection/>
    </xf>
    <xf numFmtId="0" fontId="35" fillId="25" borderId="22" xfId="53" applyFont="1" applyFill="1" applyBorder="1" applyAlignment="1">
      <alignment horizontal="center" vertical="center" wrapText="1"/>
      <protection/>
    </xf>
    <xf numFmtId="0" fontId="102" fillId="0" borderId="22" xfId="53" applyBorder="1" applyAlignment="1">
      <alignment horizontal="center" vertical="center" wrapText="1"/>
      <protection/>
    </xf>
    <xf numFmtId="0" fontId="35" fillId="25" borderId="53" xfId="53" applyFont="1" applyFill="1" applyBorder="1" applyAlignment="1">
      <alignment horizontal="center" vertical="center" wrapText="1"/>
      <protection/>
    </xf>
    <xf numFmtId="0" fontId="86" fillId="0" borderId="22" xfId="53" applyFont="1" applyBorder="1" applyAlignment="1">
      <alignment vertical="top" wrapText="1"/>
      <protection/>
    </xf>
    <xf numFmtId="2" fontId="36" fillId="0" borderId="28" xfId="53" applyNumberFormat="1" applyFont="1" applyBorder="1" applyAlignment="1">
      <alignment horizontal="center" vertical="center"/>
      <protection/>
    </xf>
    <xf numFmtId="2" fontId="36" fillId="0" borderId="22" xfId="53" applyNumberFormat="1" applyFont="1" applyBorder="1" applyAlignment="1">
      <alignment horizontal="center" vertical="center" wrapText="1"/>
      <protection/>
    </xf>
    <xf numFmtId="2" fontId="36" fillId="0" borderId="28" xfId="53" applyNumberFormat="1" applyFont="1" applyBorder="1" applyAlignment="1">
      <alignment horizontal="center" vertical="center" wrapText="1"/>
      <protection/>
    </xf>
    <xf numFmtId="2" fontId="36" fillId="0" borderId="43" xfId="53" applyNumberFormat="1" applyFont="1" applyBorder="1" applyAlignment="1">
      <alignment horizontal="center" vertical="center" wrapText="1"/>
      <protection/>
    </xf>
    <xf numFmtId="2" fontId="80" fillId="0" borderId="22" xfId="53" applyNumberFormat="1" applyFont="1" applyBorder="1" applyAlignment="1">
      <alignment horizontal="center" vertical="center"/>
      <protection/>
    </xf>
    <xf numFmtId="2" fontId="36" fillId="25" borderId="56" xfId="53" applyNumberFormat="1" applyFont="1" applyFill="1" applyBorder="1" applyAlignment="1">
      <alignment horizontal="center" vertical="center" wrapText="1"/>
      <protection/>
    </xf>
    <xf numFmtId="2" fontId="36" fillId="0" borderId="62" xfId="53" applyNumberFormat="1" applyFont="1" applyBorder="1" applyAlignment="1">
      <alignment horizontal="center" vertical="center" wrapText="1"/>
      <protection/>
    </xf>
    <xf numFmtId="2" fontId="80" fillId="0" borderId="56" xfId="53" applyNumberFormat="1" applyFont="1" applyBorder="1" applyAlignment="1">
      <alignment horizontal="center" vertical="center"/>
      <protection/>
    </xf>
    <xf numFmtId="2" fontId="36" fillId="0" borderId="56" xfId="53" applyNumberFormat="1" applyFont="1" applyBorder="1" applyAlignment="1">
      <alignment horizontal="center" vertical="center" wrapText="1"/>
      <protection/>
    </xf>
    <xf numFmtId="2" fontId="104" fillId="0" borderId="22" xfId="53" applyNumberFormat="1" applyFont="1" applyBorder="1">
      <alignment/>
      <protection/>
    </xf>
    <xf numFmtId="2" fontId="9" fillId="0" borderId="22" xfId="0" applyNumberFormat="1" applyFont="1" applyBorder="1" applyAlignment="1">
      <alignment/>
    </xf>
    <xf numFmtId="2" fontId="105" fillId="0" borderId="22" xfId="53" applyNumberFormat="1" applyFont="1" applyBorder="1" applyAlignment="1">
      <alignment horizontal="center"/>
      <protection/>
    </xf>
    <xf numFmtId="2" fontId="36" fillId="0" borderId="22" xfId="0" applyNumberFormat="1" applyFont="1" applyBorder="1" applyAlignment="1">
      <alignment horizontal="center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ід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обре" xfId="47"/>
    <cellStyle name="Заголовок 1" xfId="48"/>
    <cellStyle name="Заголовок 2" xfId="49"/>
    <cellStyle name="Заголовок 3" xfId="50"/>
    <cellStyle name="Заголовок 4" xfId="51"/>
    <cellStyle name="Звичайний 10" xfId="52"/>
    <cellStyle name="Звичайний 10 2" xfId="53"/>
    <cellStyle name="Звичайний 11" xfId="54"/>
    <cellStyle name="Звичайний 11 2" xfId="55"/>
    <cellStyle name="Звичайний 12" xfId="56"/>
    <cellStyle name="Звичайний 12 2" xfId="57"/>
    <cellStyle name="Звичайний 13" xfId="58"/>
    <cellStyle name="Звичайний 14" xfId="59"/>
    <cellStyle name="Звичайний 15" xfId="60"/>
    <cellStyle name="Звичайний 16" xfId="61"/>
    <cellStyle name="Звичайний 17" xfId="62"/>
    <cellStyle name="Звичайний 18" xfId="63"/>
    <cellStyle name="Звичайний 19" xfId="64"/>
    <cellStyle name="Звичайний 2" xfId="65"/>
    <cellStyle name="Звичайний 2 2" xfId="66"/>
    <cellStyle name="Звичайний 20" xfId="67"/>
    <cellStyle name="Звичайний 20 2" xfId="68"/>
    <cellStyle name="Звичайний 21" xfId="69"/>
    <cellStyle name="Звичайний 3" xfId="70"/>
    <cellStyle name="Звичайний 4" xfId="71"/>
    <cellStyle name="Звичайний 5" xfId="72"/>
    <cellStyle name="Звичайний 6" xfId="73"/>
    <cellStyle name="Звичайний 7" xfId="74"/>
    <cellStyle name="Звичайний 8" xfId="75"/>
    <cellStyle name="Звичайний 9" xfId="76"/>
    <cellStyle name="Зв'язана клітинка" xfId="77"/>
    <cellStyle name="Итог" xfId="78"/>
    <cellStyle name="Контрольна клітинка" xfId="79"/>
    <cellStyle name="Контрольная ячейка" xfId="80"/>
    <cellStyle name="Назва" xfId="81"/>
    <cellStyle name="Название" xfId="82"/>
    <cellStyle name="Нейтральный" xfId="83"/>
    <cellStyle name="Обычный 10" xfId="84"/>
    <cellStyle name="Обычный 11" xfId="85"/>
    <cellStyle name="Обычный 12" xfId="86"/>
    <cellStyle name="Обычный 13" xfId="87"/>
    <cellStyle name="Обычный 14" xfId="88"/>
    <cellStyle name="Обычный 15" xfId="89"/>
    <cellStyle name="Обычный 16" xfId="90"/>
    <cellStyle name="Обычный 17" xfId="91"/>
    <cellStyle name="Обычный 18" xfId="92"/>
    <cellStyle name="Обычный 19" xfId="93"/>
    <cellStyle name="Обычный 2" xfId="94"/>
    <cellStyle name="Обычный 2 2" xfId="95"/>
    <cellStyle name="Обычный 20" xfId="96"/>
    <cellStyle name="Обычный 21" xfId="97"/>
    <cellStyle name="Обычный 22" xfId="98"/>
    <cellStyle name="Обычный 23" xfId="99"/>
    <cellStyle name="Обычный 24" xfId="100"/>
    <cellStyle name="Обычный 25" xfId="101"/>
    <cellStyle name="Обычный 26" xfId="102"/>
    <cellStyle name="Обычный 27" xfId="103"/>
    <cellStyle name="Обычный 28" xfId="104"/>
    <cellStyle name="Обычный 29" xfId="105"/>
    <cellStyle name="Обычный 3" xfId="106"/>
    <cellStyle name="Обычный 30" xfId="107"/>
    <cellStyle name="Обычный 31" xfId="108"/>
    <cellStyle name="Обычный 32" xfId="109"/>
    <cellStyle name="Обычный 4" xfId="110"/>
    <cellStyle name="Обычный 5" xfId="111"/>
    <cellStyle name="Обычный 6" xfId="112"/>
    <cellStyle name="Обычный 7" xfId="113"/>
    <cellStyle name="Обычный 8" xfId="114"/>
    <cellStyle name="Обычный 9" xfId="115"/>
    <cellStyle name="Обычный_Бюджет розвитку 2" xfId="116"/>
    <cellStyle name="Обычный_Лист1" xfId="117"/>
    <cellStyle name="Followed Hyperlink" xfId="118"/>
    <cellStyle name="Плохой" xfId="119"/>
    <cellStyle name="Пояснение" xfId="120"/>
    <cellStyle name="Примечание" xfId="121"/>
    <cellStyle name="Примечание 2" xfId="122"/>
    <cellStyle name="Percent" xfId="123"/>
    <cellStyle name="Связанная ячейка" xfId="124"/>
    <cellStyle name="Стиль 1" xfId="125"/>
    <cellStyle name="Текст попередж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MUSORKA$\OBLBUDGET\2015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52;&#1072;&#1090;&#1077;&#1088;&#1110;&#1072;&#1083;&#1080;%20&#1085;&#1072;%20&#1089;&#1077;&#1089;&#1110;&#1102;\2014\&#1059;&#1090;&#1086;&#1095;&#1085;&#1077;&#1085;&#1085;&#1103;%20&#1073;&#1102;&#1076;&#1078;&#1077;&#1090;&#1091;%202014\&#1055;&#1110;&#1089;&#1083;&#1103;%20&#1089;&#1077;&#1089;&#1110;&#1111;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3rfu11\cecii\DOCUME~1\MFU250~1\LOCALS~1\Temp\_tc\01.&#1055;&#1088;&#1086;%20&#1086;&#1073;&#1083;&#1072;&#1089;&#1085;&#1080;&#1081;%20&#1073;&#1102;&#1076;&#1078;&#1077;&#1090;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21"/>
  <sheetViews>
    <sheetView workbookViewId="0" topLeftCell="D10">
      <selection activeCell="N2" sqref="N2:O2"/>
    </sheetView>
  </sheetViews>
  <sheetFormatPr defaultColWidth="9.00390625" defaultRowHeight="12.75"/>
  <cols>
    <col min="1" max="1" width="0" style="554" hidden="1" customWidth="1"/>
    <col min="2" max="2" width="9.75390625" style="554" customWidth="1"/>
    <col min="3" max="3" width="9.125" style="553" customWidth="1"/>
    <col min="4" max="4" width="6.25390625" style="553" customWidth="1"/>
    <col min="5" max="5" width="31.125" style="554" customWidth="1"/>
    <col min="6" max="6" width="8.125" style="554" customWidth="1"/>
    <col min="7" max="7" width="9.75390625" style="554" customWidth="1"/>
    <col min="8" max="8" width="7.75390625" style="554" customWidth="1"/>
    <col min="9" max="9" width="8.00390625" style="554" customWidth="1"/>
    <col min="10" max="10" width="7.625" style="554" customWidth="1"/>
    <col min="11" max="11" width="10.00390625" style="554" customWidth="1"/>
    <col min="12" max="12" width="7.375" style="554" customWidth="1"/>
    <col min="13" max="13" width="9.75390625" style="554" customWidth="1"/>
    <col min="14" max="14" width="9.625" style="554" customWidth="1"/>
    <col min="15" max="15" width="16.75390625" style="554" customWidth="1"/>
    <col min="16" max="16" width="8.875" style="554" customWidth="1"/>
    <col min="17" max="17" width="11.375" style="554" customWidth="1"/>
    <col min="18" max="16384" width="9.125" style="554" customWidth="1"/>
  </cols>
  <sheetData>
    <row r="1" spans="2:17" ht="15">
      <c r="B1" s="568" t="s">
        <v>310</v>
      </c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 t="s">
        <v>553</v>
      </c>
      <c r="O1" s="568"/>
      <c r="P1" s="568"/>
      <c r="Q1" s="568"/>
    </row>
    <row r="2" spans="2:17" ht="91.5" customHeight="1"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746" t="s">
        <v>409</v>
      </c>
      <c r="O2" s="746"/>
      <c r="P2" s="568"/>
      <c r="Q2" s="568"/>
    </row>
    <row r="3" spans="2:17" ht="15"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</row>
    <row r="4" spans="3:17" ht="15" customHeight="1"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6"/>
      <c r="O4" s="566"/>
      <c r="P4" s="566"/>
      <c r="Q4" s="566"/>
    </row>
    <row r="5" spans="2:17" ht="15">
      <c r="B5" s="747" t="s">
        <v>536</v>
      </c>
      <c r="C5" s="748"/>
      <c r="D5" s="748"/>
      <c r="E5" s="748"/>
      <c r="F5" s="748"/>
      <c r="G5" s="748"/>
      <c r="H5" s="748"/>
      <c r="I5" s="748"/>
      <c r="J5" s="748"/>
      <c r="K5" s="748"/>
      <c r="L5" s="748"/>
      <c r="M5" s="748"/>
      <c r="N5" s="748"/>
      <c r="O5" s="748"/>
      <c r="P5" s="748"/>
      <c r="Q5" s="748"/>
    </row>
    <row r="6" spans="2:17" ht="15">
      <c r="B6" s="747"/>
      <c r="C6" s="748"/>
      <c r="D6" s="748"/>
      <c r="E6" s="748"/>
      <c r="F6" s="748"/>
      <c r="G6" s="748"/>
      <c r="H6" s="748"/>
      <c r="I6" s="748"/>
      <c r="J6" s="748"/>
      <c r="K6" s="748"/>
      <c r="L6" s="748"/>
      <c r="M6" s="748"/>
      <c r="N6" s="748"/>
      <c r="O6" s="748"/>
      <c r="P6" s="748"/>
      <c r="Q6" s="748"/>
    </row>
    <row r="7" spans="1:17" s="555" customFormat="1" ht="12.75" customHeight="1">
      <c r="A7" s="749"/>
      <c r="B7" s="568"/>
      <c r="C7" s="568"/>
      <c r="D7" s="568"/>
      <c r="E7" s="568"/>
      <c r="F7" s="568"/>
      <c r="G7" s="568"/>
      <c r="H7" s="568"/>
      <c r="I7" s="568"/>
      <c r="J7" s="568"/>
      <c r="K7" s="568"/>
      <c r="L7" s="568"/>
      <c r="M7" s="568"/>
      <c r="N7" s="568"/>
      <c r="O7" s="568"/>
      <c r="P7" s="568"/>
      <c r="Q7" s="569" t="s">
        <v>611</v>
      </c>
    </row>
    <row r="8" spans="1:17" s="555" customFormat="1" ht="12.75" customHeight="1">
      <c r="A8" s="750"/>
      <c r="B8" s="744" t="s">
        <v>437</v>
      </c>
      <c r="C8" s="744" t="s">
        <v>438</v>
      </c>
      <c r="D8" s="744" t="s">
        <v>439</v>
      </c>
      <c r="E8" s="745" t="s">
        <v>525</v>
      </c>
      <c r="F8" s="743" t="s">
        <v>634</v>
      </c>
      <c r="G8" s="743"/>
      <c r="H8" s="743"/>
      <c r="I8" s="743"/>
      <c r="J8" s="743" t="s">
        <v>635</v>
      </c>
      <c r="K8" s="743"/>
      <c r="L8" s="743"/>
      <c r="M8" s="743"/>
      <c r="N8" s="743" t="s">
        <v>530</v>
      </c>
      <c r="O8" s="743"/>
      <c r="P8" s="743"/>
      <c r="Q8" s="743"/>
    </row>
    <row r="9" spans="1:17" s="555" customFormat="1" ht="122.25" customHeight="1">
      <c r="A9" s="565"/>
      <c r="B9" s="745"/>
      <c r="C9" s="745"/>
      <c r="D9" s="745"/>
      <c r="E9" s="745"/>
      <c r="F9" s="743" t="s">
        <v>531</v>
      </c>
      <c r="G9" s="743" t="s">
        <v>532</v>
      </c>
      <c r="H9" s="743"/>
      <c r="I9" s="743" t="s">
        <v>533</v>
      </c>
      <c r="J9" s="743" t="s">
        <v>531</v>
      </c>
      <c r="K9" s="743" t="s">
        <v>532</v>
      </c>
      <c r="L9" s="743"/>
      <c r="M9" s="743" t="s">
        <v>533</v>
      </c>
      <c r="N9" s="743" t="s">
        <v>531</v>
      </c>
      <c r="O9" s="743" t="s">
        <v>532</v>
      </c>
      <c r="P9" s="743"/>
      <c r="Q9" s="743" t="s">
        <v>533</v>
      </c>
    </row>
    <row r="10" spans="1:17" ht="15" customHeight="1">
      <c r="A10" s="556"/>
      <c r="B10" s="745"/>
      <c r="C10" s="745"/>
      <c r="D10" s="745"/>
      <c r="E10" s="745"/>
      <c r="F10" s="743"/>
      <c r="G10" s="743" t="s">
        <v>423</v>
      </c>
      <c r="H10" s="743" t="s">
        <v>424</v>
      </c>
      <c r="I10" s="743"/>
      <c r="J10" s="743"/>
      <c r="K10" s="743" t="s">
        <v>423</v>
      </c>
      <c r="L10" s="743" t="s">
        <v>424</v>
      </c>
      <c r="M10" s="743"/>
      <c r="N10" s="743"/>
      <c r="O10" s="743" t="s">
        <v>423</v>
      </c>
      <c r="P10" s="743" t="s">
        <v>424</v>
      </c>
      <c r="Q10" s="743"/>
    </row>
    <row r="11" spans="1:17" ht="15">
      <c r="A11" s="556">
        <v>250911</v>
      </c>
      <c r="B11" s="745"/>
      <c r="C11" s="745"/>
      <c r="D11" s="745"/>
      <c r="E11" s="745"/>
      <c r="F11" s="743"/>
      <c r="G11" s="743"/>
      <c r="H11" s="743"/>
      <c r="I11" s="743"/>
      <c r="J11" s="743"/>
      <c r="K11" s="743"/>
      <c r="L11" s="743"/>
      <c r="M11" s="743"/>
      <c r="N11" s="743"/>
      <c r="O11" s="743"/>
      <c r="P11" s="743"/>
      <c r="Q11" s="743"/>
    </row>
    <row r="12" spans="1:17" ht="15">
      <c r="A12" s="556">
        <v>250912</v>
      </c>
      <c r="B12" s="592">
        <v>1</v>
      </c>
      <c r="C12" s="592">
        <v>2</v>
      </c>
      <c r="D12" s="592">
        <v>3</v>
      </c>
      <c r="E12" s="592">
        <v>4</v>
      </c>
      <c r="F12" s="598">
        <v>5</v>
      </c>
      <c r="G12" s="598">
        <v>6</v>
      </c>
      <c r="H12" s="598">
        <v>7</v>
      </c>
      <c r="I12" s="598">
        <v>8</v>
      </c>
      <c r="J12" s="598">
        <v>9</v>
      </c>
      <c r="K12" s="598">
        <v>10</v>
      </c>
      <c r="L12" s="598">
        <v>11</v>
      </c>
      <c r="M12" s="598">
        <v>12</v>
      </c>
      <c r="N12" s="598">
        <v>13</v>
      </c>
      <c r="O12" s="598">
        <v>14</v>
      </c>
      <c r="P12" s="598">
        <v>15</v>
      </c>
      <c r="Q12" s="598">
        <v>16</v>
      </c>
    </row>
    <row r="13" spans="1:17" s="558" customFormat="1" ht="25.5">
      <c r="A13" s="557"/>
      <c r="B13" s="593" t="s">
        <v>562</v>
      </c>
      <c r="C13" s="594"/>
      <c r="D13" s="594"/>
      <c r="E13" s="595" t="s">
        <v>624</v>
      </c>
      <c r="F13" s="599">
        <v>0</v>
      </c>
      <c r="G13" s="599">
        <v>13132</v>
      </c>
      <c r="H13" s="599">
        <v>0</v>
      </c>
      <c r="I13" s="599">
        <v>13132</v>
      </c>
      <c r="J13" s="599">
        <v>0</v>
      </c>
      <c r="K13" s="599">
        <v>-13132</v>
      </c>
      <c r="L13" s="599">
        <v>0</v>
      </c>
      <c r="M13" s="599">
        <v>-13132</v>
      </c>
      <c r="N13" s="599">
        <v>0</v>
      </c>
      <c r="O13" s="599">
        <v>0</v>
      </c>
      <c r="P13" s="599">
        <v>0</v>
      </c>
      <c r="Q13" s="599">
        <v>0</v>
      </c>
    </row>
    <row r="14" spans="2:17" ht="25.5">
      <c r="B14" s="593" t="s">
        <v>563</v>
      </c>
      <c r="C14" s="594"/>
      <c r="D14" s="594"/>
      <c r="E14" s="595" t="s">
        <v>624</v>
      </c>
      <c r="F14" s="599">
        <v>0</v>
      </c>
      <c r="G14" s="599">
        <v>13132</v>
      </c>
      <c r="H14" s="599">
        <v>0</v>
      </c>
      <c r="I14" s="599">
        <v>13132</v>
      </c>
      <c r="J14" s="599">
        <v>0</v>
      </c>
      <c r="K14" s="599">
        <v>-13132</v>
      </c>
      <c r="L14" s="599">
        <v>0</v>
      </c>
      <c r="M14" s="599">
        <v>-13132</v>
      </c>
      <c r="N14" s="599">
        <v>0</v>
      </c>
      <c r="O14" s="599">
        <v>0</v>
      </c>
      <c r="P14" s="599">
        <v>0</v>
      </c>
      <c r="Q14" s="599">
        <v>0</v>
      </c>
    </row>
    <row r="15" spans="2:17" ht="44.25" customHeight="1">
      <c r="B15" s="593" t="s">
        <v>582</v>
      </c>
      <c r="C15" s="593" t="s">
        <v>583</v>
      </c>
      <c r="D15" s="593" t="s">
        <v>712</v>
      </c>
      <c r="E15" s="595" t="s">
        <v>534</v>
      </c>
      <c r="F15" s="599">
        <v>0</v>
      </c>
      <c r="G15" s="599">
        <v>13132</v>
      </c>
      <c r="H15" s="599">
        <v>0</v>
      </c>
      <c r="I15" s="599">
        <v>13132</v>
      </c>
      <c r="J15" s="599">
        <v>0</v>
      </c>
      <c r="K15" s="599">
        <v>0</v>
      </c>
      <c r="L15" s="599">
        <v>0</v>
      </c>
      <c r="M15" s="599">
        <v>0</v>
      </c>
      <c r="N15" s="599">
        <v>0</v>
      </c>
      <c r="O15" s="599">
        <f>G15</f>
        <v>13132</v>
      </c>
      <c r="P15" s="599">
        <v>0</v>
      </c>
      <c r="Q15" s="599">
        <f>O15</f>
        <v>13132</v>
      </c>
    </row>
    <row r="16" spans="2:17" ht="43.5" customHeight="1">
      <c r="B16" s="592"/>
      <c r="C16" s="596" t="s">
        <v>555</v>
      </c>
      <c r="D16" s="592"/>
      <c r="E16" s="597" t="s">
        <v>556</v>
      </c>
      <c r="F16" s="600">
        <v>0</v>
      </c>
      <c r="G16" s="600">
        <v>13132</v>
      </c>
      <c r="H16" s="600">
        <v>0</v>
      </c>
      <c r="I16" s="600">
        <v>13132</v>
      </c>
      <c r="J16" s="600">
        <v>0</v>
      </c>
      <c r="K16" s="600">
        <v>0</v>
      </c>
      <c r="L16" s="600">
        <v>0</v>
      </c>
      <c r="M16" s="600">
        <v>0</v>
      </c>
      <c r="N16" s="600">
        <v>0</v>
      </c>
      <c r="O16" s="600">
        <f>I16</f>
        <v>13132</v>
      </c>
      <c r="P16" s="600">
        <v>0</v>
      </c>
      <c r="Q16" s="600">
        <f>I16</f>
        <v>13132</v>
      </c>
    </row>
    <row r="17" spans="2:17" ht="26.25" customHeight="1">
      <c r="B17" s="593" t="s">
        <v>584</v>
      </c>
      <c r="C17" s="593" t="s">
        <v>415</v>
      </c>
      <c r="D17" s="593" t="s">
        <v>712</v>
      </c>
      <c r="E17" s="595" t="s">
        <v>535</v>
      </c>
      <c r="F17" s="599">
        <v>0</v>
      </c>
      <c r="G17" s="599">
        <v>0</v>
      </c>
      <c r="H17" s="599">
        <v>0</v>
      </c>
      <c r="I17" s="599">
        <v>0</v>
      </c>
      <c r="J17" s="599">
        <v>0</v>
      </c>
      <c r="K17" s="599">
        <v>-13132</v>
      </c>
      <c r="L17" s="599">
        <v>0</v>
      </c>
      <c r="M17" s="599">
        <v>-13132</v>
      </c>
      <c r="N17" s="599">
        <v>0</v>
      </c>
      <c r="O17" s="599">
        <f>M17</f>
        <v>-13132</v>
      </c>
      <c r="P17" s="599">
        <v>0</v>
      </c>
      <c r="Q17" s="599">
        <f>O17</f>
        <v>-13132</v>
      </c>
    </row>
    <row r="18" spans="2:17" ht="45" customHeight="1">
      <c r="B18" s="592"/>
      <c r="C18" s="596" t="s">
        <v>557</v>
      </c>
      <c r="D18" s="592"/>
      <c r="E18" s="597" t="s">
        <v>558</v>
      </c>
      <c r="F18" s="600">
        <v>0</v>
      </c>
      <c r="G18" s="600">
        <v>0</v>
      </c>
      <c r="H18" s="600">
        <v>0</v>
      </c>
      <c r="I18" s="600">
        <v>0</v>
      </c>
      <c r="J18" s="600">
        <v>0</v>
      </c>
      <c r="K18" s="600">
        <v>-13132</v>
      </c>
      <c r="L18" s="600">
        <v>-13132</v>
      </c>
      <c r="M18" s="600">
        <f>M17</f>
        <v>-13132</v>
      </c>
      <c r="N18" s="600">
        <v>0</v>
      </c>
      <c r="O18" s="600">
        <f>M18</f>
        <v>-13132</v>
      </c>
      <c r="P18" s="600">
        <v>0</v>
      </c>
      <c r="Q18" s="600">
        <f>O18</f>
        <v>-13132</v>
      </c>
    </row>
    <row r="19" spans="2:17" ht="15">
      <c r="B19" s="607" t="s">
        <v>416</v>
      </c>
      <c r="C19" s="607" t="s">
        <v>416</v>
      </c>
      <c r="D19" s="607" t="s">
        <v>416</v>
      </c>
      <c r="E19" s="608" t="s">
        <v>417</v>
      </c>
      <c r="F19" s="599">
        <v>0</v>
      </c>
      <c r="G19" s="599">
        <f>G13</f>
        <v>13132</v>
      </c>
      <c r="H19" s="599">
        <v>0</v>
      </c>
      <c r="I19" s="599">
        <f>I13</f>
        <v>13132</v>
      </c>
      <c r="J19" s="599">
        <v>0</v>
      </c>
      <c r="K19" s="599">
        <f>K13</f>
        <v>-13132</v>
      </c>
      <c r="L19" s="599">
        <v>0</v>
      </c>
      <c r="M19" s="599">
        <f>M13</f>
        <v>-13132</v>
      </c>
      <c r="N19" s="599">
        <v>0</v>
      </c>
      <c r="O19" s="599">
        <v>0</v>
      </c>
      <c r="P19" s="599">
        <v>0</v>
      </c>
      <c r="Q19" s="599">
        <v>0</v>
      </c>
    </row>
    <row r="21" spans="1:13" ht="22.5" customHeight="1">
      <c r="A21" s="515"/>
      <c r="C21" s="582"/>
      <c r="D21" s="582"/>
      <c r="E21" s="545" t="s">
        <v>449</v>
      </c>
      <c r="M21" s="653" t="s">
        <v>277</v>
      </c>
    </row>
  </sheetData>
  <sheetProtection/>
  <mergeCells count="26">
    <mergeCell ref="D8:D11"/>
    <mergeCell ref="E8:E11"/>
    <mergeCell ref="F8:I8"/>
    <mergeCell ref="F9:F11"/>
    <mergeCell ref="G9:H9"/>
    <mergeCell ref="G10:G11"/>
    <mergeCell ref="A7:A8"/>
    <mergeCell ref="H10:H11"/>
    <mergeCell ref="I9:I11"/>
    <mergeCell ref="J8:M8"/>
    <mergeCell ref="J9:J11"/>
    <mergeCell ref="K9:L9"/>
    <mergeCell ref="K10:K11"/>
    <mergeCell ref="L10:L11"/>
    <mergeCell ref="M9:M11"/>
    <mergeCell ref="B8:B11"/>
    <mergeCell ref="Q9:Q11"/>
    <mergeCell ref="C8:C11"/>
    <mergeCell ref="N2:O2"/>
    <mergeCell ref="B5:Q5"/>
    <mergeCell ref="B6:Q6"/>
    <mergeCell ref="N8:Q8"/>
    <mergeCell ref="N9:N11"/>
    <mergeCell ref="O9:P9"/>
    <mergeCell ref="O10:O11"/>
    <mergeCell ref="P10:P11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H35"/>
  <sheetViews>
    <sheetView zoomScaleSheetLayoutView="68" zoomScalePageLayoutView="0" workbookViewId="0" topLeftCell="A14">
      <selection activeCell="D30" sqref="D30"/>
    </sheetView>
  </sheetViews>
  <sheetFormatPr defaultColWidth="9.00390625" defaultRowHeight="12.75"/>
  <cols>
    <col min="1" max="1" width="16.375" style="0" customWidth="1"/>
    <col min="2" max="2" width="19.375" style="0" customWidth="1"/>
    <col min="5" max="5" width="13.25390625" style="0" customWidth="1"/>
    <col min="6" max="7" width="9.875" style="0" bestFit="1" customWidth="1"/>
    <col min="8" max="8" width="10.375" style="0" bestFit="1" customWidth="1"/>
    <col min="9" max="9" width="13.375" style="0" customWidth="1"/>
    <col min="10" max="10" width="9.375" style="0" bestFit="1" customWidth="1"/>
    <col min="13" max="13" width="12.75390625" style="0" customWidth="1"/>
    <col min="16" max="16" width="9.375" style="0" bestFit="1" customWidth="1"/>
    <col min="20" max="20" width="9.25390625" style="0" bestFit="1" customWidth="1"/>
    <col min="23" max="23" width="10.25390625" style="0" customWidth="1"/>
  </cols>
  <sheetData>
    <row r="1" spans="1:22" s="659" customFormat="1" ht="15">
      <c r="A1" s="655"/>
      <c r="B1" s="656"/>
      <c r="C1" s="657"/>
      <c r="D1" s="658"/>
      <c r="E1" s="658"/>
      <c r="F1" s="658"/>
      <c r="G1" s="658"/>
      <c r="H1" s="658"/>
      <c r="I1" s="837"/>
      <c r="J1" s="837"/>
      <c r="K1" s="837"/>
      <c r="L1" s="837"/>
      <c r="P1" s="838" t="s">
        <v>387</v>
      </c>
      <c r="Q1" s="838"/>
      <c r="R1" s="838"/>
      <c r="S1" s="838"/>
      <c r="T1" s="838"/>
      <c r="U1" s="838"/>
      <c r="V1" s="838"/>
    </row>
    <row r="2" spans="1:23" s="659" customFormat="1" ht="12.75" customHeight="1">
      <c r="A2" s="660"/>
      <c r="B2" s="660"/>
      <c r="C2" s="661"/>
      <c r="D2" s="660"/>
      <c r="E2" s="660"/>
      <c r="F2" s="660"/>
      <c r="G2" s="660"/>
      <c r="H2" s="660"/>
      <c r="I2" s="839"/>
      <c r="J2" s="839"/>
      <c r="T2" s="746" t="s">
        <v>575</v>
      </c>
      <c r="U2" s="746"/>
      <c r="V2" s="746"/>
      <c r="W2" s="746"/>
    </row>
    <row r="3" spans="1:23" s="659" customFormat="1" ht="12.75" customHeight="1">
      <c r="A3" s="660"/>
      <c r="B3" s="660"/>
      <c r="C3" s="661"/>
      <c r="D3" s="660"/>
      <c r="E3" s="660"/>
      <c r="F3" s="660"/>
      <c r="G3" s="660"/>
      <c r="H3" s="660"/>
      <c r="I3" s="839"/>
      <c r="J3" s="839"/>
      <c r="T3" s="746"/>
      <c r="U3" s="746"/>
      <c r="V3" s="746"/>
      <c r="W3" s="746"/>
    </row>
    <row r="4" spans="9:23" s="659" customFormat="1" ht="12.75" customHeight="1">
      <c r="I4" s="839"/>
      <c r="J4" s="839"/>
      <c r="T4" s="746"/>
      <c r="U4" s="746"/>
      <c r="V4" s="746"/>
      <c r="W4" s="746"/>
    </row>
    <row r="5" spans="20:23" s="659" customFormat="1" ht="41.25" customHeight="1">
      <c r="T5" s="746"/>
      <c r="U5" s="746"/>
      <c r="V5" s="746"/>
      <c r="W5" s="746"/>
    </row>
    <row r="6" s="659" customFormat="1" ht="12.75"/>
    <row r="7" spans="1:21" s="659" customFormat="1" ht="20.25">
      <c r="A7" s="840" t="s">
        <v>388</v>
      </c>
      <c r="B7" s="840"/>
      <c r="C7" s="840"/>
      <c r="D7" s="840"/>
      <c r="E7" s="840"/>
      <c r="F7" s="840"/>
      <c r="G7" s="840"/>
      <c r="H7" s="840"/>
      <c r="I7" s="840"/>
      <c r="J7" s="840"/>
      <c r="K7" s="840"/>
      <c r="L7" s="840"/>
      <c r="M7" s="840"/>
      <c r="N7" s="840"/>
      <c r="O7" s="840"/>
      <c r="P7" s="840"/>
      <c r="Q7" s="840"/>
      <c r="R7" s="840"/>
      <c r="S7" s="840"/>
      <c r="T7" s="840"/>
      <c r="U7" s="840"/>
    </row>
    <row r="8" spans="1:21" s="659" customFormat="1" ht="20.25">
      <c r="A8" s="616" t="s">
        <v>495</v>
      </c>
      <c r="B8" s="662"/>
      <c r="C8" s="662"/>
      <c r="D8" s="662"/>
      <c r="E8" s="662"/>
      <c r="F8" s="662"/>
      <c r="G8" s="662"/>
      <c r="H8" s="662"/>
      <c r="I8" s="662"/>
      <c r="J8" s="662"/>
      <c r="K8" s="662"/>
      <c r="L8" s="662"/>
      <c r="M8" s="662"/>
      <c r="N8" s="662"/>
      <c r="O8" s="662"/>
      <c r="P8" s="662"/>
      <c r="Q8" s="662"/>
      <c r="R8" s="662"/>
      <c r="S8" s="662"/>
      <c r="T8" s="662"/>
      <c r="U8" s="662"/>
    </row>
    <row r="9" spans="1:23" s="659" customFormat="1" ht="22.5">
      <c r="A9" s="663"/>
      <c r="B9" s="664"/>
      <c r="C9" s="664"/>
      <c r="D9" s="664"/>
      <c r="E9" s="664"/>
      <c r="F9" s="664"/>
      <c r="G9" s="664"/>
      <c r="H9" s="664"/>
      <c r="I9" s="665"/>
      <c r="J9" s="666"/>
      <c r="K9" s="667"/>
      <c r="L9" s="668"/>
      <c r="W9" s="668" t="s">
        <v>726</v>
      </c>
    </row>
    <row r="10" spans="1:23" s="659" customFormat="1" ht="15.75" customHeight="1">
      <c r="A10" s="841" t="s">
        <v>204</v>
      </c>
      <c r="B10" s="841" t="s">
        <v>389</v>
      </c>
      <c r="C10" s="853" t="s">
        <v>390</v>
      </c>
      <c r="D10" s="854"/>
      <c r="E10" s="854"/>
      <c r="F10" s="854"/>
      <c r="G10" s="854"/>
      <c r="H10" s="854"/>
      <c r="I10" s="854"/>
      <c r="J10" s="854"/>
      <c r="K10" s="854"/>
      <c r="L10" s="854"/>
      <c r="M10" s="855"/>
      <c r="N10" s="853" t="s">
        <v>391</v>
      </c>
      <c r="O10" s="854"/>
      <c r="P10" s="854"/>
      <c r="Q10" s="854"/>
      <c r="R10" s="854"/>
      <c r="S10" s="854"/>
      <c r="T10" s="854"/>
      <c r="U10" s="854"/>
      <c r="V10" s="854"/>
      <c r="W10" s="855"/>
    </row>
    <row r="11" spans="1:23" s="659" customFormat="1" ht="15.75">
      <c r="A11" s="842"/>
      <c r="B11" s="842"/>
      <c r="C11" s="859" t="s">
        <v>392</v>
      </c>
      <c r="D11" s="860"/>
      <c r="E11" s="859" t="s">
        <v>393</v>
      </c>
      <c r="F11" s="863"/>
      <c r="G11" s="863"/>
      <c r="H11" s="863"/>
      <c r="I11" s="863"/>
      <c r="J11" s="863"/>
      <c r="K11" s="863"/>
      <c r="L11" s="864"/>
      <c r="M11" s="856" t="s">
        <v>423</v>
      </c>
      <c r="N11" s="859" t="s">
        <v>392</v>
      </c>
      <c r="O11" s="860"/>
      <c r="P11" s="861" t="s">
        <v>393</v>
      </c>
      <c r="Q11" s="867"/>
      <c r="R11" s="867"/>
      <c r="S11" s="867"/>
      <c r="T11" s="867"/>
      <c r="U11" s="867"/>
      <c r="V11" s="862"/>
      <c r="W11" s="856" t="s">
        <v>423</v>
      </c>
    </row>
    <row r="12" spans="1:23" s="659" customFormat="1" ht="43.5" customHeight="1">
      <c r="A12" s="842"/>
      <c r="B12" s="842"/>
      <c r="C12" s="861"/>
      <c r="D12" s="862"/>
      <c r="E12" s="865" t="s">
        <v>574</v>
      </c>
      <c r="F12" s="866"/>
      <c r="G12" s="866"/>
      <c r="H12" s="866"/>
      <c r="I12" s="866"/>
      <c r="J12" s="866"/>
      <c r="K12" s="865" t="s">
        <v>394</v>
      </c>
      <c r="L12" s="865"/>
      <c r="M12" s="857"/>
      <c r="N12" s="861"/>
      <c r="O12" s="862"/>
      <c r="P12" s="861" t="s">
        <v>574</v>
      </c>
      <c r="Q12" s="867"/>
      <c r="R12" s="867"/>
      <c r="S12" s="867"/>
      <c r="T12" s="862"/>
      <c r="U12" s="861" t="s">
        <v>394</v>
      </c>
      <c r="V12" s="862"/>
      <c r="W12" s="857"/>
    </row>
    <row r="13" spans="1:23" s="659" customFormat="1" ht="15.75">
      <c r="A13" s="842"/>
      <c r="B13" s="842"/>
      <c r="C13" s="844" t="s">
        <v>395</v>
      </c>
      <c r="D13" s="845"/>
      <c r="E13" s="845"/>
      <c r="F13" s="845"/>
      <c r="G13" s="845"/>
      <c r="H13" s="845"/>
      <c r="I13" s="845"/>
      <c r="J13" s="845"/>
      <c r="K13" s="845"/>
      <c r="L13" s="846"/>
      <c r="M13" s="857"/>
      <c r="N13" s="844" t="s">
        <v>395</v>
      </c>
      <c r="O13" s="845"/>
      <c r="P13" s="845"/>
      <c r="Q13" s="845"/>
      <c r="R13" s="845"/>
      <c r="S13" s="845"/>
      <c r="T13" s="845"/>
      <c r="U13" s="845"/>
      <c r="V13" s="846"/>
      <c r="W13" s="857"/>
    </row>
    <row r="14" spans="1:23" s="659" customFormat="1" ht="145.5" customHeight="1">
      <c r="A14" s="842"/>
      <c r="B14" s="842"/>
      <c r="C14" s="669" t="s">
        <v>396</v>
      </c>
      <c r="D14" s="669" t="s">
        <v>396</v>
      </c>
      <c r="E14" s="670" t="s">
        <v>397</v>
      </c>
      <c r="F14" s="670" t="s">
        <v>398</v>
      </c>
      <c r="G14" s="670"/>
      <c r="H14" s="670" t="s">
        <v>399</v>
      </c>
      <c r="I14" s="670" t="s">
        <v>431</v>
      </c>
      <c r="J14" s="868" t="s">
        <v>400</v>
      </c>
      <c r="K14" s="669" t="s">
        <v>396</v>
      </c>
      <c r="L14" s="669" t="s">
        <v>396</v>
      </c>
      <c r="M14" s="857"/>
      <c r="N14" s="669" t="s">
        <v>396</v>
      </c>
      <c r="O14" s="669" t="s">
        <v>396</v>
      </c>
      <c r="P14" s="670" t="s">
        <v>397</v>
      </c>
      <c r="Q14" s="670" t="s">
        <v>401</v>
      </c>
      <c r="R14" s="670" t="s">
        <v>399</v>
      </c>
      <c r="S14" s="670" t="s">
        <v>431</v>
      </c>
      <c r="T14" s="670"/>
      <c r="U14" s="669" t="s">
        <v>396</v>
      </c>
      <c r="V14" s="669" t="s">
        <v>396</v>
      </c>
      <c r="W14" s="857"/>
    </row>
    <row r="15" spans="1:23" s="659" customFormat="1" ht="31.5" customHeight="1">
      <c r="A15" s="842"/>
      <c r="B15" s="842"/>
      <c r="C15" s="847" t="s">
        <v>402</v>
      </c>
      <c r="D15" s="848"/>
      <c r="E15" s="848"/>
      <c r="F15" s="848"/>
      <c r="G15" s="848"/>
      <c r="H15" s="848"/>
      <c r="I15" s="848"/>
      <c r="J15" s="848"/>
      <c r="K15" s="848"/>
      <c r="L15" s="849"/>
      <c r="M15" s="857"/>
      <c r="N15" s="850" t="s">
        <v>403</v>
      </c>
      <c r="O15" s="851"/>
      <c r="P15" s="851"/>
      <c r="Q15" s="851"/>
      <c r="R15" s="851"/>
      <c r="S15" s="851"/>
      <c r="T15" s="851"/>
      <c r="U15" s="851"/>
      <c r="V15" s="852"/>
      <c r="W15" s="857"/>
    </row>
    <row r="16" spans="1:23" s="659" customFormat="1" ht="18.75">
      <c r="A16" s="843"/>
      <c r="B16" s="843"/>
      <c r="C16" s="671"/>
      <c r="D16" s="672"/>
      <c r="E16" s="673">
        <v>4105100</v>
      </c>
      <c r="F16" s="673">
        <v>41051200</v>
      </c>
      <c r="G16" s="673">
        <v>41051400</v>
      </c>
      <c r="H16" s="673">
        <v>41051500</v>
      </c>
      <c r="I16" s="673">
        <v>41053900</v>
      </c>
      <c r="J16" s="673">
        <v>4105500</v>
      </c>
      <c r="K16" s="674"/>
      <c r="L16" s="675"/>
      <c r="M16" s="858"/>
      <c r="N16" s="676"/>
      <c r="O16" s="676"/>
      <c r="P16" s="677">
        <v>9310</v>
      </c>
      <c r="Q16" s="677">
        <v>9330</v>
      </c>
      <c r="R16" s="677">
        <v>9410</v>
      </c>
      <c r="S16" s="677">
        <v>9770</v>
      </c>
      <c r="T16" s="677">
        <v>9800</v>
      </c>
      <c r="U16" s="676"/>
      <c r="V16" s="678"/>
      <c r="W16" s="858"/>
    </row>
    <row r="17" spans="1:23" s="659" customFormat="1" ht="12.75">
      <c r="A17" s="679">
        <v>1</v>
      </c>
      <c r="B17" s="679">
        <v>2</v>
      </c>
      <c r="C17" s="673">
        <v>3</v>
      </c>
      <c r="D17" s="673">
        <v>4</v>
      </c>
      <c r="E17" s="673">
        <v>5</v>
      </c>
      <c r="F17" s="673">
        <v>6</v>
      </c>
      <c r="G17" s="673">
        <v>7</v>
      </c>
      <c r="H17" s="673">
        <v>8</v>
      </c>
      <c r="I17" s="673">
        <v>9</v>
      </c>
      <c r="J17" s="673">
        <v>10</v>
      </c>
      <c r="K17" s="673">
        <v>11</v>
      </c>
      <c r="L17" s="680">
        <v>12</v>
      </c>
      <c r="M17" s="681">
        <v>13</v>
      </c>
      <c r="N17" s="673">
        <v>14</v>
      </c>
      <c r="O17" s="673">
        <v>15</v>
      </c>
      <c r="P17" s="673">
        <v>16</v>
      </c>
      <c r="Q17" s="673">
        <v>17</v>
      </c>
      <c r="R17" s="673">
        <v>18</v>
      </c>
      <c r="S17" s="673">
        <v>19</v>
      </c>
      <c r="T17" s="673">
        <v>20</v>
      </c>
      <c r="U17" s="673">
        <v>21</v>
      </c>
      <c r="V17" s="680">
        <v>22</v>
      </c>
      <c r="W17" s="681">
        <v>23</v>
      </c>
    </row>
    <row r="18" spans="1:23" s="659" customFormat="1" ht="24.75" customHeight="1">
      <c r="A18" s="682">
        <v>25100000000</v>
      </c>
      <c r="B18" s="683" t="s">
        <v>404</v>
      </c>
      <c r="C18" s="673"/>
      <c r="D18" s="673"/>
      <c r="E18" s="870"/>
      <c r="F18" s="870">
        <v>21700</v>
      </c>
      <c r="G18" s="870">
        <v>158203</v>
      </c>
      <c r="H18" s="870">
        <v>4913600</v>
      </c>
      <c r="I18" s="870">
        <v>229300</v>
      </c>
      <c r="J18" s="871">
        <v>379080</v>
      </c>
      <c r="K18" s="870"/>
      <c r="L18" s="872"/>
      <c r="M18" s="873">
        <v>5630709</v>
      </c>
      <c r="N18" s="870"/>
      <c r="O18" s="870"/>
      <c r="P18" s="870"/>
      <c r="Q18" s="871"/>
      <c r="R18" s="871"/>
      <c r="S18" s="871"/>
      <c r="T18" s="871"/>
      <c r="U18" s="870"/>
      <c r="V18" s="680"/>
      <c r="W18" s="681"/>
    </row>
    <row r="19" spans="1:23" s="659" customFormat="1" ht="24.75" customHeight="1">
      <c r="A19" s="682"/>
      <c r="B19" s="683" t="s">
        <v>641</v>
      </c>
      <c r="C19" s="673"/>
      <c r="D19" s="673"/>
      <c r="E19" s="870"/>
      <c r="F19" s="870"/>
      <c r="G19" s="870"/>
      <c r="H19" s="870"/>
      <c r="I19" s="870"/>
      <c r="J19" s="871"/>
      <c r="K19" s="870"/>
      <c r="L19" s="872"/>
      <c r="M19" s="873"/>
      <c r="N19" s="870"/>
      <c r="O19" s="870"/>
      <c r="P19" s="870"/>
      <c r="Q19" s="871"/>
      <c r="R19" s="871"/>
      <c r="S19" s="871"/>
      <c r="T19" s="871">
        <v>50000</v>
      </c>
      <c r="U19" s="870"/>
      <c r="V19" s="680"/>
      <c r="W19" s="681"/>
    </row>
    <row r="20" spans="1:23" s="659" customFormat="1" ht="24.75" customHeight="1">
      <c r="A20" s="682">
        <v>25540000000</v>
      </c>
      <c r="B20" s="683" t="s">
        <v>406</v>
      </c>
      <c r="C20" s="673"/>
      <c r="D20" s="673"/>
      <c r="E20" s="870">
        <v>2016083.61</v>
      </c>
      <c r="F20" s="870">
        <v>8184.06</v>
      </c>
      <c r="G20" s="870"/>
      <c r="H20" s="870"/>
      <c r="I20" s="870">
        <v>6280705</v>
      </c>
      <c r="J20" s="871"/>
      <c r="K20" s="870"/>
      <c r="L20" s="872"/>
      <c r="M20" s="873">
        <v>8304972.67</v>
      </c>
      <c r="N20" s="870"/>
      <c r="O20" s="870"/>
      <c r="P20" s="870"/>
      <c r="Q20" s="871"/>
      <c r="R20" s="871"/>
      <c r="S20" s="871"/>
      <c r="T20" s="871"/>
      <c r="U20" s="870"/>
      <c r="V20" s="680"/>
      <c r="W20" s="681"/>
    </row>
    <row r="21" spans="1:60" s="659" customFormat="1" ht="27" customHeight="1">
      <c r="A21" s="684"/>
      <c r="B21" s="684" t="s">
        <v>405</v>
      </c>
      <c r="C21" s="685"/>
      <c r="D21" s="685"/>
      <c r="E21" s="696"/>
      <c r="F21" s="696"/>
      <c r="G21" s="696"/>
      <c r="H21" s="696"/>
      <c r="I21" s="686">
        <v>188808</v>
      </c>
      <c r="J21" s="869"/>
      <c r="K21" s="696"/>
      <c r="L21" s="687"/>
      <c r="M21" s="873">
        <v>188808</v>
      </c>
      <c r="N21" s="696"/>
      <c r="O21" s="696"/>
      <c r="P21" s="686"/>
      <c r="Q21" s="869"/>
      <c r="R21" s="869"/>
      <c r="S21" s="869"/>
      <c r="T21" s="869"/>
      <c r="U21" s="696"/>
      <c r="V21" s="687"/>
      <c r="W21" s="688"/>
      <c r="Y21" s="657"/>
      <c r="Z21" s="657"/>
      <c r="AA21" s="657"/>
      <c r="AB21" s="657"/>
      <c r="AC21" s="657"/>
      <c r="AD21" s="657"/>
      <c r="AE21" s="657"/>
      <c r="AF21" s="657"/>
      <c r="AG21" s="657"/>
      <c r="AH21" s="657"/>
      <c r="AI21" s="657"/>
      <c r="AJ21" s="657"/>
      <c r="AK21" s="657"/>
      <c r="AL21" s="657"/>
      <c r="AM21" s="657"/>
      <c r="AN21" s="657"/>
      <c r="AO21" s="657"/>
      <c r="AP21" s="657"/>
      <c r="AQ21" s="657"/>
      <c r="AR21" s="657"/>
      <c r="AS21" s="657"/>
      <c r="AT21" s="657"/>
      <c r="AU21" s="657"/>
      <c r="AV21" s="657"/>
      <c r="AW21" s="657"/>
      <c r="AX21" s="657"/>
      <c r="AY21" s="657"/>
      <c r="AZ21" s="657"/>
      <c r="BA21" s="657"/>
      <c r="BB21" s="657"/>
      <c r="BC21" s="657"/>
      <c r="BD21" s="657"/>
      <c r="BE21" s="657"/>
      <c r="BF21" s="657"/>
      <c r="BG21" s="657"/>
      <c r="BH21" s="657"/>
    </row>
    <row r="22" spans="1:60" s="659" customFormat="1" ht="31.5" customHeight="1">
      <c r="A22" s="737"/>
      <c r="B22" s="737" t="s">
        <v>407</v>
      </c>
      <c r="C22" s="691"/>
      <c r="D22" s="691"/>
      <c r="E22" s="874"/>
      <c r="F22" s="874"/>
      <c r="G22" s="874"/>
      <c r="H22" s="874"/>
      <c r="I22" s="692">
        <v>165000</v>
      </c>
      <c r="J22" s="875"/>
      <c r="K22" s="874"/>
      <c r="L22" s="693"/>
      <c r="M22" s="876">
        <v>165000</v>
      </c>
      <c r="N22" s="874"/>
      <c r="O22" s="874"/>
      <c r="P22" s="877"/>
      <c r="Q22" s="875"/>
      <c r="R22" s="875"/>
      <c r="S22" s="875"/>
      <c r="T22" s="692"/>
      <c r="U22" s="692"/>
      <c r="V22" s="695"/>
      <c r="W22" s="694"/>
      <c r="Y22" s="657"/>
      <c r="Z22" s="657"/>
      <c r="AA22" s="657"/>
      <c r="AB22" s="657"/>
      <c r="AC22" s="657"/>
      <c r="AD22" s="657"/>
      <c r="AE22" s="657"/>
      <c r="AF22" s="657"/>
      <c r="AG22" s="657"/>
      <c r="AH22" s="657"/>
      <c r="AI22" s="657"/>
      <c r="AJ22" s="657"/>
      <c r="AK22" s="657"/>
      <c r="AL22" s="657"/>
      <c r="AM22" s="657"/>
      <c r="AN22" s="657"/>
      <c r="AO22" s="657"/>
      <c r="AP22" s="657"/>
      <c r="AQ22" s="657"/>
      <c r="AR22" s="657"/>
      <c r="AS22" s="657"/>
      <c r="AT22" s="657"/>
      <c r="AU22" s="657"/>
      <c r="AV22" s="657"/>
      <c r="AW22" s="657"/>
      <c r="AX22" s="657"/>
      <c r="AY22" s="657"/>
      <c r="AZ22" s="657"/>
      <c r="BA22" s="657"/>
      <c r="BB22" s="657"/>
      <c r="BC22" s="657"/>
      <c r="BD22" s="657"/>
      <c r="BE22" s="657"/>
      <c r="BF22" s="657"/>
      <c r="BG22" s="657"/>
      <c r="BH22" s="657"/>
    </row>
    <row r="23" spans="1:60" s="659" customFormat="1" ht="31.5" customHeight="1">
      <c r="A23" s="737"/>
      <c r="B23" s="737" t="s">
        <v>450</v>
      </c>
      <c r="C23" s="691"/>
      <c r="D23" s="691"/>
      <c r="E23" s="874"/>
      <c r="F23" s="874"/>
      <c r="G23" s="874"/>
      <c r="H23" s="874"/>
      <c r="I23" s="692">
        <v>10000</v>
      </c>
      <c r="J23" s="875"/>
      <c r="K23" s="874"/>
      <c r="L23" s="693"/>
      <c r="M23" s="876">
        <v>10000</v>
      </c>
      <c r="N23" s="874"/>
      <c r="O23" s="874"/>
      <c r="P23" s="877"/>
      <c r="Q23" s="875"/>
      <c r="R23" s="875"/>
      <c r="S23" s="875"/>
      <c r="T23" s="692"/>
      <c r="U23" s="692"/>
      <c r="V23" s="695"/>
      <c r="W23" s="694"/>
      <c r="Y23" s="657"/>
      <c r="Z23" s="657"/>
      <c r="AA23" s="657"/>
      <c r="AB23" s="657"/>
      <c r="AC23" s="657"/>
      <c r="AD23" s="657"/>
      <c r="AE23" s="657"/>
      <c r="AF23" s="657"/>
      <c r="AG23" s="657"/>
      <c r="AH23" s="657"/>
      <c r="AI23" s="657"/>
      <c r="AJ23" s="657"/>
      <c r="AK23" s="657"/>
      <c r="AL23" s="657"/>
      <c r="AM23" s="657"/>
      <c r="AN23" s="657"/>
      <c r="AO23" s="657"/>
      <c r="AP23" s="657"/>
      <c r="AQ23" s="657"/>
      <c r="AR23" s="657"/>
      <c r="AS23" s="657"/>
      <c r="AT23" s="657"/>
      <c r="AU23" s="657"/>
      <c r="AV23" s="657"/>
      <c r="AW23" s="657"/>
      <c r="AX23" s="657"/>
      <c r="AY23" s="657"/>
      <c r="AZ23" s="657"/>
      <c r="BA23" s="657"/>
      <c r="BB23" s="657"/>
      <c r="BC23" s="657"/>
      <c r="BD23" s="657"/>
      <c r="BE23" s="657"/>
      <c r="BF23" s="657"/>
      <c r="BG23" s="657"/>
      <c r="BH23" s="657"/>
    </row>
    <row r="24" spans="1:60" s="697" customFormat="1" ht="31.5" customHeight="1">
      <c r="A24" s="738">
        <v>25519000000</v>
      </c>
      <c r="B24" s="738" t="s">
        <v>206</v>
      </c>
      <c r="C24" s="685"/>
      <c r="D24" s="685"/>
      <c r="E24" s="696"/>
      <c r="F24" s="696"/>
      <c r="G24" s="696"/>
      <c r="H24" s="696"/>
      <c r="I24" s="689">
        <v>2182595</v>
      </c>
      <c r="J24" s="870"/>
      <c r="K24" s="696"/>
      <c r="L24" s="696"/>
      <c r="M24" s="873">
        <v>2182595</v>
      </c>
      <c r="N24" s="696"/>
      <c r="O24" s="696"/>
      <c r="P24" s="870"/>
      <c r="Q24" s="870"/>
      <c r="R24" s="870"/>
      <c r="S24" s="870"/>
      <c r="T24" s="689"/>
      <c r="U24" s="689"/>
      <c r="V24" s="690"/>
      <c r="W24" s="681"/>
      <c r="X24" s="698"/>
      <c r="Y24" s="657"/>
      <c r="Z24" s="657"/>
      <c r="AA24" s="657"/>
      <c r="AB24" s="657"/>
      <c r="AC24" s="657"/>
      <c r="AD24" s="657"/>
      <c r="AE24" s="657"/>
      <c r="AF24" s="657"/>
      <c r="AG24" s="657"/>
      <c r="AH24" s="657"/>
      <c r="AI24" s="657"/>
      <c r="AJ24" s="657"/>
      <c r="AK24" s="657"/>
      <c r="AL24" s="657"/>
      <c r="AM24" s="657"/>
      <c r="AN24" s="657"/>
      <c r="AO24" s="657"/>
      <c r="AP24" s="657"/>
      <c r="AQ24" s="657"/>
      <c r="AR24" s="657"/>
      <c r="AS24" s="657"/>
      <c r="AT24" s="657"/>
      <c r="AU24" s="657"/>
      <c r="AV24" s="657"/>
      <c r="AW24" s="657"/>
      <c r="AX24" s="657"/>
      <c r="AY24" s="657"/>
      <c r="AZ24" s="657"/>
      <c r="BA24" s="657"/>
      <c r="BB24" s="657"/>
      <c r="BC24" s="657"/>
      <c r="BD24" s="657"/>
      <c r="BE24" s="657"/>
      <c r="BF24" s="657"/>
      <c r="BG24" s="657"/>
      <c r="BH24" s="657"/>
    </row>
    <row r="25" spans="1:23" s="659" customFormat="1" ht="29.25" customHeight="1">
      <c r="A25" s="697"/>
      <c r="B25" s="739" t="s">
        <v>892</v>
      </c>
      <c r="C25" s="697"/>
      <c r="D25" s="697"/>
      <c r="E25" s="878"/>
      <c r="F25" s="878"/>
      <c r="G25" s="878"/>
      <c r="H25" s="878"/>
      <c r="I25" s="880">
        <v>50000</v>
      </c>
      <c r="J25" s="880"/>
      <c r="K25" s="880"/>
      <c r="L25" s="880"/>
      <c r="M25" s="880">
        <v>50000</v>
      </c>
      <c r="N25" s="878"/>
      <c r="O25" s="878"/>
      <c r="P25" s="878"/>
      <c r="Q25" s="878"/>
      <c r="R25" s="878"/>
      <c r="S25" s="878"/>
      <c r="T25" s="878"/>
      <c r="U25" s="878"/>
      <c r="V25" s="697"/>
      <c r="W25" s="697"/>
    </row>
    <row r="26" spans="1:23" s="659" customFormat="1" ht="33.75" customHeight="1">
      <c r="A26" s="697"/>
      <c r="B26" s="739" t="s">
        <v>207</v>
      </c>
      <c r="C26" s="697"/>
      <c r="D26" s="697"/>
      <c r="E26" s="878"/>
      <c r="F26" s="878"/>
      <c r="G26" s="878"/>
      <c r="H26" s="878"/>
      <c r="I26" s="880">
        <v>15000</v>
      </c>
      <c r="J26" s="880"/>
      <c r="K26" s="880"/>
      <c r="L26" s="880"/>
      <c r="M26" s="880">
        <v>15000</v>
      </c>
      <c r="N26" s="878"/>
      <c r="O26" s="878"/>
      <c r="P26" s="878"/>
      <c r="Q26" s="878"/>
      <c r="R26" s="878"/>
      <c r="S26" s="878"/>
      <c r="T26" s="878"/>
      <c r="U26" s="878"/>
      <c r="V26" s="697"/>
      <c r="W26" s="697"/>
    </row>
    <row r="27" spans="1:23" s="659" customFormat="1" ht="24.75" customHeight="1">
      <c r="A27" s="697"/>
      <c r="B27" s="739" t="s">
        <v>208</v>
      </c>
      <c r="C27" s="697"/>
      <c r="D27" s="697"/>
      <c r="E27" s="878"/>
      <c r="F27" s="878"/>
      <c r="G27" s="878"/>
      <c r="H27" s="878"/>
      <c r="I27" s="880">
        <v>184150</v>
      </c>
      <c r="J27" s="880"/>
      <c r="K27" s="880"/>
      <c r="L27" s="880"/>
      <c r="M27" s="880">
        <v>184150</v>
      </c>
      <c r="N27" s="878"/>
      <c r="O27" s="878"/>
      <c r="P27" s="878"/>
      <c r="Q27" s="878"/>
      <c r="R27" s="878"/>
      <c r="S27" s="878"/>
      <c r="T27" s="878"/>
      <c r="U27" s="878"/>
      <c r="V27" s="697"/>
      <c r="W27" s="697"/>
    </row>
    <row r="28" spans="1:23" s="659" customFormat="1" ht="27" customHeight="1">
      <c r="A28" s="699"/>
      <c r="B28" s="739" t="s">
        <v>209</v>
      </c>
      <c r="C28" s="697"/>
      <c r="D28" s="697"/>
      <c r="E28" s="878"/>
      <c r="F28" s="878"/>
      <c r="G28" s="878"/>
      <c r="H28" s="878"/>
      <c r="I28" s="880">
        <v>29200</v>
      </c>
      <c r="J28" s="880"/>
      <c r="K28" s="880"/>
      <c r="L28" s="880"/>
      <c r="M28" s="880">
        <v>29200</v>
      </c>
      <c r="N28" s="878"/>
      <c r="O28" s="878"/>
      <c r="P28" s="878"/>
      <c r="Q28" s="878"/>
      <c r="R28" s="878"/>
      <c r="S28" s="878"/>
      <c r="T28" s="878"/>
      <c r="U28" s="878"/>
      <c r="V28" s="697"/>
      <c r="W28" s="697"/>
    </row>
    <row r="29" spans="1:23" ht="24" customHeight="1">
      <c r="A29" s="700"/>
      <c r="B29" s="740" t="s">
        <v>210</v>
      </c>
      <c r="C29" s="700"/>
      <c r="D29" s="700"/>
      <c r="E29" s="879"/>
      <c r="F29" s="879"/>
      <c r="G29" s="879"/>
      <c r="H29" s="879"/>
      <c r="I29" s="881">
        <v>107250</v>
      </c>
      <c r="J29" s="881"/>
      <c r="K29" s="881"/>
      <c r="L29" s="881"/>
      <c r="M29" s="881">
        <v>107250</v>
      </c>
      <c r="N29" s="879"/>
      <c r="O29" s="879"/>
      <c r="P29" s="879"/>
      <c r="Q29" s="879"/>
      <c r="R29" s="879"/>
      <c r="S29" s="879"/>
      <c r="T29" s="879"/>
      <c r="U29" s="879"/>
      <c r="V29" s="700"/>
      <c r="W29" s="700"/>
    </row>
    <row r="30" spans="1:23" ht="26.25" customHeight="1">
      <c r="A30" s="700"/>
      <c r="B30" s="740" t="s">
        <v>211</v>
      </c>
      <c r="C30" s="700"/>
      <c r="D30" s="700"/>
      <c r="E30" s="879"/>
      <c r="F30" s="879"/>
      <c r="G30" s="879"/>
      <c r="H30" s="879"/>
      <c r="I30" s="881">
        <v>28112</v>
      </c>
      <c r="J30" s="881"/>
      <c r="K30" s="881"/>
      <c r="L30" s="881"/>
      <c r="M30" s="881">
        <v>28112</v>
      </c>
      <c r="N30" s="879"/>
      <c r="O30" s="879"/>
      <c r="P30" s="879"/>
      <c r="Q30" s="879"/>
      <c r="R30" s="879"/>
      <c r="S30" s="879"/>
      <c r="T30" s="879"/>
      <c r="U30" s="879"/>
      <c r="V30" s="700"/>
      <c r="W30" s="700"/>
    </row>
    <row r="31" spans="1:23" ht="26.25" customHeight="1">
      <c r="A31" s="700"/>
      <c r="B31" s="740" t="s">
        <v>212</v>
      </c>
      <c r="C31" s="700"/>
      <c r="D31" s="700"/>
      <c r="E31" s="879"/>
      <c r="F31" s="879"/>
      <c r="G31" s="879"/>
      <c r="H31" s="879"/>
      <c r="I31" s="881">
        <v>63200</v>
      </c>
      <c r="J31" s="881"/>
      <c r="K31" s="881"/>
      <c r="L31" s="881"/>
      <c r="M31" s="881">
        <v>63200</v>
      </c>
      <c r="N31" s="879"/>
      <c r="O31" s="879"/>
      <c r="P31" s="879"/>
      <c r="Q31" s="879"/>
      <c r="R31" s="879"/>
      <c r="S31" s="879"/>
      <c r="T31" s="879"/>
      <c r="U31" s="879"/>
      <c r="V31" s="700"/>
      <c r="W31" s="700"/>
    </row>
    <row r="32" spans="1:23" ht="25.5" customHeight="1">
      <c r="A32" s="700"/>
      <c r="B32" s="740" t="s">
        <v>213</v>
      </c>
      <c r="C32" s="700"/>
      <c r="D32" s="700"/>
      <c r="E32" s="879"/>
      <c r="F32" s="879"/>
      <c r="G32" s="879"/>
      <c r="H32" s="879"/>
      <c r="I32" s="881">
        <v>60825</v>
      </c>
      <c r="J32" s="881"/>
      <c r="K32" s="881"/>
      <c r="L32" s="881"/>
      <c r="M32" s="881">
        <v>60825</v>
      </c>
      <c r="N32" s="879"/>
      <c r="O32" s="879"/>
      <c r="P32" s="879"/>
      <c r="Q32" s="879"/>
      <c r="R32" s="879"/>
      <c r="S32" s="879"/>
      <c r="T32" s="879"/>
      <c r="U32" s="879"/>
      <c r="V32" s="700"/>
      <c r="W32" s="700"/>
    </row>
    <row r="35" spans="1:20" ht="15.75">
      <c r="A35" s="515"/>
      <c r="B35" s="545" t="s">
        <v>449</v>
      </c>
      <c r="C35" s="582"/>
      <c r="D35" s="582"/>
      <c r="E35" s="552"/>
      <c r="F35" s="653"/>
      <c r="G35" s="515"/>
      <c r="H35" s="545"/>
      <c r="I35" s="582"/>
      <c r="J35" s="582"/>
      <c r="K35" s="552"/>
      <c r="L35" s="653"/>
      <c r="M35" s="515"/>
      <c r="N35" s="545"/>
      <c r="O35" s="582"/>
      <c r="P35" s="582"/>
      <c r="Q35" s="552"/>
      <c r="R35" s="653" t="s">
        <v>277</v>
      </c>
      <c r="S35" s="659"/>
      <c r="T35" s="659"/>
    </row>
  </sheetData>
  <sheetProtection/>
  <mergeCells count="23">
    <mergeCell ref="P12:T12"/>
    <mergeCell ref="K12:L12"/>
    <mergeCell ref="P11:V11"/>
    <mergeCell ref="C10:M10"/>
    <mergeCell ref="N10:W10"/>
    <mergeCell ref="W11:W16"/>
    <mergeCell ref="C11:D12"/>
    <mergeCell ref="U12:V12"/>
    <mergeCell ref="M11:M16"/>
    <mergeCell ref="N11:O12"/>
    <mergeCell ref="C13:L13"/>
    <mergeCell ref="E11:L11"/>
    <mergeCell ref="E12:J12"/>
    <mergeCell ref="I1:L1"/>
    <mergeCell ref="P1:V1"/>
    <mergeCell ref="I2:J4"/>
    <mergeCell ref="T2:W5"/>
    <mergeCell ref="A7:U7"/>
    <mergeCell ref="A10:A16"/>
    <mergeCell ref="B10:B16"/>
    <mergeCell ref="N13:V13"/>
    <mergeCell ref="C15:L15"/>
    <mergeCell ref="N15:V15"/>
  </mergeCells>
  <printOptions/>
  <pageMargins left="0.7" right="0.7" top="0.75" bottom="0.75" header="0.3" footer="0.3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31"/>
  <sheetViews>
    <sheetView zoomScaleSheetLayoutView="110" zoomScalePageLayoutView="0" workbookViewId="0" topLeftCell="A20">
      <selection activeCell="I27" sqref="I27"/>
    </sheetView>
  </sheetViews>
  <sheetFormatPr defaultColWidth="10.375" defaultRowHeight="12.75"/>
  <cols>
    <col min="1" max="1" width="11.375" style="515" customWidth="1"/>
    <col min="2" max="2" width="13.25390625" style="515" customWidth="1"/>
    <col min="3" max="3" width="10.125" style="517" customWidth="1"/>
    <col min="4" max="4" width="28.375" style="515" customWidth="1"/>
    <col min="5" max="5" width="27.875" style="515" customWidth="1"/>
    <col min="6" max="6" width="14.625" style="515" customWidth="1"/>
    <col min="7" max="7" width="13.375" style="515" customWidth="1"/>
    <col min="8" max="8" width="12.875" style="515" customWidth="1"/>
    <col min="9" max="9" width="14.375" style="515" customWidth="1"/>
    <col min="10" max="16384" width="10.375" style="515" customWidth="1"/>
  </cols>
  <sheetData>
    <row r="1" spans="8:9" ht="15">
      <c r="H1" s="761" t="s">
        <v>616</v>
      </c>
      <c r="I1" s="761"/>
    </row>
    <row r="2" spans="8:9" ht="91.5" customHeight="1">
      <c r="H2" s="746" t="s">
        <v>321</v>
      </c>
      <c r="I2" s="746"/>
    </row>
    <row r="4" spans="1:10" ht="32.25" customHeight="1">
      <c r="A4" s="755" t="s">
        <v>460</v>
      </c>
      <c r="B4" s="756"/>
      <c r="C4" s="756"/>
      <c r="D4" s="756"/>
      <c r="E4" s="756"/>
      <c r="F4" s="756"/>
      <c r="G4" s="756"/>
      <c r="H4" s="756"/>
      <c r="I4" s="756"/>
      <c r="J4" s="756"/>
    </row>
    <row r="5" ht="15">
      <c r="A5" s="616" t="s">
        <v>495</v>
      </c>
    </row>
    <row r="6" ht="15">
      <c r="I6" s="515" t="s">
        <v>611</v>
      </c>
    </row>
    <row r="7" spans="1:10" s="521" customFormat="1" ht="50.25" customHeight="1">
      <c r="A7" s="751" t="s">
        <v>537</v>
      </c>
      <c r="B7" s="754" t="s">
        <v>538</v>
      </c>
      <c r="C7" s="754" t="s">
        <v>439</v>
      </c>
      <c r="D7" s="757" t="s">
        <v>539</v>
      </c>
      <c r="E7" s="762" t="s">
        <v>540</v>
      </c>
      <c r="F7" s="762" t="s">
        <v>541</v>
      </c>
      <c r="G7" s="759" t="s">
        <v>542</v>
      </c>
      <c r="H7" s="759" t="s">
        <v>543</v>
      </c>
      <c r="I7" s="762" t="s">
        <v>544</v>
      </c>
      <c r="J7" s="759" t="s">
        <v>545</v>
      </c>
    </row>
    <row r="8" spans="1:10" s="521" customFormat="1" ht="84.75" customHeight="1">
      <c r="A8" s="752"/>
      <c r="B8" s="754"/>
      <c r="C8" s="754"/>
      <c r="D8" s="758"/>
      <c r="E8" s="763"/>
      <c r="F8" s="763"/>
      <c r="G8" s="760"/>
      <c r="H8" s="760"/>
      <c r="I8" s="763"/>
      <c r="J8" s="760"/>
    </row>
    <row r="9" spans="1:10" s="526" customFormat="1" ht="28.5" customHeight="1" hidden="1">
      <c r="A9" s="752"/>
      <c r="B9" s="754"/>
      <c r="C9" s="754"/>
      <c r="D9" s="523" t="s">
        <v>617</v>
      </c>
      <c r="E9" s="524" t="s">
        <v>770</v>
      </c>
      <c r="F9" s="525">
        <f>F10</f>
        <v>0</v>
      </c>
      <c r="G9" s="525"/>
      <c r="H9" s="525"/>
      <c r="I9" s="525"/>
      <c r="J9" s="525"/>
    </row>
    <row r="10" spans="1:10" s="521" customFormat="1" ht="30" customHeight="1" hidden="1">
      <c r="A10" s="753"/>
      <c r="B10" s="754"/>
      <c r="C10" s="754"/>
      <c r="D10" s="527" t="s">
        <v>618</v>
      </c>
      <c r="E10" s="528" t="s">
        <v>824</v>
      </c>
      <c r="F10" s="525"/>
      <c r="G10" s="525"/>
      <c r="H10" s="525"/>
      <c r="I10" s="525"/>
      <c r="J10" s="525"/>
    </row>
    <row r="11" spans="1:9" s="516" customFormat="1" ht="42.75" customHeight="1" hidden="1">
      <c r="A11" s="519"/>
      <c r="B11" s="519"/>
      <c r="C11" s="530" t="s">
        <v>114</v>
      </c>
      <c r="D11" s="523" t="s">
        <v>619</v>
      </c>
      <c r="E11" s="524" t="s">
        <v>770</v>
      </c>
      <c r="F11" s="525">
        <f>SUM(F12:F16)</f>
        <v>0</v>
      </c>
      <c r="G11" s="525"/>
      <c r="H11" s="525"/>
      <c r="I11" s="525">
        <f>SUM(I12:I16)</f>
        <v>0</v>
      </c>
    </row>
    <row r="12" spans="1:9" ht="75" customHeight="1" hidden="1">
      <c r="A12" s="520"/>
      <c r="B12" s="520"/>
      <c r="C12" s="531" t="s">
        <v>305</v>
      </c>
      <c r="D12" s="532" t="s">
        <v>620</v>
      </c>
      <c r="E12" s="528" t="s">
        <v>824</v>
      </c>
      <c r="F12" s="529"/>
      <c r="G12" s="529"/>
      <c r="H12" s="529"/>
      <c r="I12" s="529"/>
    </row>
    <row r="13" spans="1:9" ht="38.25" customHeight="1" hidden="1">
      <c r="A13" s="520"/>
      <c r="B13" s="520"/>
      <c r="C13" s="531" t="s">
        <v>308</v>
      </c>
      <c r="D13" s="532" t="s">
        <v>621</v>
      </c>
      <c r="E13" s="528" t="s">
        <v>824</v>
      </c>
      <c r="F13" s="529"/>
      <c r="G13" s="529"/>
      <c r="H13" s="529"/>
      <c r="I13" s="529"/>
    </row>
    <row r="14" spans="1:9" ht="15" customHeight="1" hidden="1">
      <c r="A14" s="520"/>
      <c r="B14" s="520"/>
      <c r="C14" s="533">
        <v>150101</v>
      </c>
      <c r="D14" s="534" t="s">
        <v>129</v>
      </c>
      <c r="E14" s="535"/>
      <c r="F14" s="529"/>
      <c r="G14" s="529"/>
      <c r="H14" s="529"/>
      <c r="I14" s="529"/>
    </row>
    <row r="15" spans="1:9" ht="15" customHeight="1" hidden="1">
      <c r="A15" s="520"/>
      <c r="B15" s="520"/>
      <c r="C15" s="533">
        <v>150101</v>
      </c>
      <c r="D15" s="534" t="s">
        <v>129</v>
      </c>
      <c r="E15" s="535"/>
      <c r="F15" s="529"/>
      <c r="G15" s="529"/>
      <c r="H15" s="529"/>
      <c r="I15" s="529"/>
    </row>
    <row r="16" spans="1:9" ht="15" customHeight="1" hidden="1">
      <c r="A16" s="520"/>
      <c r="B16" s="520"/>
      <c r="C16" s="533"/>
      <c r="D16" s="534"/>
      <c r="E16" s="535"/>
      <c r="F16" s="529"/>
      <c r="G16" s="529"/>
      <c r="H16" s="529"/>
      <c r="I16" s="529"/>
    </row>
    <row r="17" spans="1:9" ht="42.75" customHeight="1" hidden="1">
      <c r="A17" s="520"/>
      <c r="B17" s="520"/>
      <c r="C17" s="536">
        <v>15</v>
      </c>
      <c r="D17" s="537" t="s">
        <v>622</v>
      </c>
      <c r="E17" s="538"/>
      <c r="F17" s="525">
        <f>F18+F19</f>
        <v>0</v>
      </c>
      <c r="G17" s="525"/>
      <c r="H17" s="525"/>
      <c r="I17" s="525">
        <f>I18+I19</f>
        <v>0</v>
      </c>
    </row>
    <row r="18" spans="1:9" ht="114.75" customHeight="1" hidden="1">
      <c r="A18" s="520"/>
      <c r="B18" s="520"/>
      <c r="C18" s="533">
        <v>90203</v>
      </c>
      <c r="D18" s="532" t="s">
        <v>623</v>
      </c>
      <c r="E18" s="528" t="s">
        <v>824</v>
      </c>
      <c r="F18" s="529"/>
      <c r="G18" s="529"/>
      <c r="H18" s="529"/>
      <c r="I18" s="529"/>
    </row>
    <row r="19" spans="1:9" ht="15" customHeight="1" hidden="1">
      <c r="A19" s="520"/>
      <c r="B19" s="520"/>
      <c r="C19" s="533"/>
      <c r="D19" s="534"/>
      <c r="E19" s="528"/>
      <c r="F19" s="529"/>
      <c r="G19" s="529"/>
      <c r="H19" s="529"/>
      <c r="I19" s="529"/>
    </row>
    <row r="20" spans="1:10" ht="39.75" customHeight="1">
      <c r="A20" s="520"/>
      <c r="B20" s="520"/>
      <c r="C20" s="522" t="s">
        <v>596</v>
      </c>
      <c r="D20" s="537" t="s">
        <v>529</v>
      </c>
      <c r="E20" s="541" t="s">
        <v>770</v>
      </c>
      <c r="F20" s="525"/>
      <c r="G20" s="525"/>
      <c r="H20" s="525"/>
      <c r="I20" s="524">
        <f>I21</f>
        <v>137669</v>
      </c>
      <c r="J20" s="520"/>
    </row>
    <row r="21" spans="1:10" ht="87.75" customHeight="1">
      <c r="A21" s="613">
        <v>611020</v>
      </c>
      <c r="B21" s="613">
        <v>1020</v>
      </c>
      <c r="C21" s="540" t="s">
        <v>795</v>
      </c>
      <c r="D21" s="612" t="s">
        <v>459</v>
      </c>
      <c r="E21" s="528" t="s">
        <v>888</v>
      </c>
      <c r="F21" s="529"/>
      <c r="G21" s="525"/>
      <c r="H21" s="525"/>
      <c r="I21" s="615">
        <v>137669</v>
      </c>
      <c r="J21" s="520"/>
    </row>
    <row r="22" spans="1:10" ht="25.5" customHeight="1">
      <c r="A22" s="520"/>
      <c r="B22" s="520"/>
      <c r="C22" s="522" t="s">
        <v>595</v>
      </c>
      <c r="D22" s="537" t="s">
        <v>458</v>
      </c>
      <c r="E22" s="541"/>
      <c r="F22" s="525"/>
      <c r="G22" s="529"/>
      <c r="H22" s="529"/>
      <c r="I22" s="524">
        <f>I26+I27+I28</f>
        <v>279286</v>
      </c>
      <c r="J22" s="520"/>
    </row>
    <row r="23" spans="1:10" s="516" customFormat="1" ht="42.75" customHeight="1" hidden="1">
      <c r="A23" s="520"/>
      <c r="B23" s="520"/>
      <c r="C23" s="540"/>
      <c r="D23" s="534"/>
      <c r="E23" s="528"/>
      <c r="F23" s="539"/>
      <c r="G23" s="529"/>
      <c r="H23" s="529"/>
      <c r="I23" s="615"/>
      <c r="J23" s="519"/>
    </row>
    <row r="24" spans="1:10" ht="15" customHeight="1" hidden="1">
      <c r="A24" s="520"/>
      <c r="B24" s="520"/>
      <c r="C24" s="530"/>
      <c r="D24" s="542" t="s">
        <v>203</v>
      </c>
      <c r="E24" s="542"/>
      <c r="F24" s="525" t="e">
        <f>#REF!+#REF!+#REF!</f>
        <v>#REF!</v>
      </c>
      <c r="G24" s="525"/>
      <c r="H24" s="525"/>
      <c r="I24" s="524" t="e">
        <f>#REF!+#REF!+#REF!</f>
        <v>#REF!</v>
      </c>
      <c r="J24" s="520"/>
    </row>
    <row r="25" spans="1:10" ht="30" customHeight="1" hidden="1">
      <c r="A25" s="520"/>
      <c r="B25" s="520"/>
      <c r="C25" s="609"/>
      <c r="D25" s="520"/>
      <c r="E25" s="520"/>
      <c r="F25" s="520"/>
      <c r="G25" s="520"/>
      <c r="H25" s="520"/>
      <c r="I25" s="703"/>
      <c r="J25" s="520"/>
    </row>
    <row r="26" spans="1:10" ht="30" customHeight="1">
      <c r="A26" s="702">
        <v>212010</v>
      </c>
      <c r="B26" s="702">
        <v>2010</v>
      </c>
      <c r="C26" s="701" t="s">
        <v>60</v>
      </c>
      <c r="D26" s="559" t="s">
        <v>241</v>
      </c>
      <c r="E26" s="615" t="s">
        <v>278</v>
      </c>
      <c r="F26" s="520"/>
      <c r="G26" s="520"/>
      <c r="H26" s="520"/>
      <c r="I26" s="704">
        <v>152000</v>
      </c>
      <c r="J26" s="520"/>
    </row>
    <row r="27" spans="1:10" ht="51.75" customHeight="1">
      <c r="A27" s="702">
        <v>212010</v>
      </c>
      <c r="B27" s="702">
        <v>2010</v>
      </c>
      <c r="C27" s="562" t="s">
        <v>60</v>
      </c>
      <c r="D27" s="559" t="s">
        <v>241</v>
      </c>
      <c r="E27" s="614" t="s">
        <v>461</v>
      </c>
      <c r="F27" s="611"/>
      <c r="G27" s="611"/>
      <c r="H27" s="611"/>
      <c r="I27" s="615">
        <v>77286</v>
      </c>
      <c r="J27" s="520"/>
    </row>
    <row r="28" spans="1:10" ht="45.75">
      <c r="A28" s="702">
        <v>212111</v>
      </c>
      <c r="B28" s="702">
        <v>2111</v>
      </c>
      <c r="C28" s="701" t="s">
        <v>457</v>
      </c>
      <c r="D28" s="535" t="s">
        <v>493</v>
      </c>
      <c r="E28" s="615" t="s">
        <v>494</v>
      </c>
      <c r="F28" s="615"/>
      <c r="G28" s="615"/>
      <c r="H28" s="615"/>
      <c r="I28" s="615">
        <v>50000</v>
      </c>
      <c r="J28" s="520"/>
    </row>
    <row r="29" spans="1:10" ht="15">
      <c r="A29" s="520"/>
      <c r="B29" s="519" t="s">
        <v>633</v>
      </c>
      <c r="C29" s="610"/>
      <c r="D29" s="610"/>
      <c r="E29" s="610"/>
      <c r="F29" s="611"/>
      <c r="G29" s="611"/>
      <c r="H29" s="611"/>
      <c r="I29" s="519">
        <f>I20+I22</f>
        <v>416955</v>
      </c>
      <c r="J29" s="520"/>
    </row>
    <row r="30" spans="1:9" s="516" customFormat="1" ht="15">
      <c r="A30" s="515"/>
      <c r="B30" s="515"/>
      <c r="C30" s="517"/>
      <c r="D30" s="515"/>
      <c r="E30" s="515"/>
      <c r="F30" s="515"/>
      <c r="G30" s="515"/>
      <c r="H30" s="515"/>
      <c r="I30" s="515"/>
    </row>
    <row r="31" spans="2:8" ht="15">
      <c r="B31" s="515" t="s">
        <v>449</v>
      </c>
      <c r="H31" s="515" t="s">
        <v>277</v>
      </c>
    </row>
    <row r="37" ht="29.25" customHeight="1"/>
  </sheetData>
  <sheetProtection/>
  <mergeCells count="13">
    <mergeCell ref="H1:I1"/>
    <mergeCell ref="H2:I2"/>
    <mergeCell ref="E7:E8"/>
    <mergeCell ref="F7:F8"/>
    <mergeCell ref="G7:G8"/>
    <mergeCell ref="H7:H8"/>
    <mergeCell ref="I7:I8"/>
    <mergeCell ref="A7:A10"/>
    <mergeCell ref="B7:B10"/>
    <mergeCell ref="C7:C10"/>
    <mergeCell ref="A4:J4"/>
    <mergeCell ref="D7:D8"/>
    <mergeCell ref="J7:J8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U46"/>
  <sheetViews>
    <sheetView zoomScale="80" zoomScaleNormal="80" zoomScaleSheetLayoutView="75" zoomScalePageLayoutView="0" workbookViewId="0" topLeftCell="B28">
      <selection activeCell="B33" sqref="A33:IV33"/>
    </sheetView>
  </sheetViews>
  <sheetFormatPr defaultColWidth="10.375" defaultRowHeight="12.75"/>
  <cols>
    <col min="1" max="1" width="0" style="515" hidden="1" customWidth="1"/>
    <col min="2" max="2" width="14.00390625" style="515" customWidth="1"/>
    <col min="3" max="3" width="17.625" style="545" customWidth="1"/>
    <col min="4" max="4" width="15.375" style="515" customWidth="1"/>
    <col min="5" max="5" width="31.25390625" style="515" customWidth="1"/>
    <col min="6" max="6" width="48.375" style="515" customWidth="1"/>
    <col min="7" max="7" width="25.75390625" style="515" customWidth="1"/>
    <col min="8" max="9" width="12.875" style="515" customWidth="1"/>
    <col min="10" max="10" width="10.25390625" style="515" customWidth="1"/>
    <col min="11" max="11" width="12.625" style="515" customWidth="1"/>
    <col min="12" max="16384" width="10.375" style="515" customWidth="1"/>
  </cols>
  <sheetData>
    <row r="1" spans="10:11" ht="17.25" customHeight="1">
      <c r="J1" s="761" t="s">
        <v>625</v>
      </c>
      <c r="K1" s="761"/>
    </row>
    <row r="2" spans="10:12" ht="110.25" customHeight="1">
      <c r="J2" s="746" t="s">
        <v>408</v>
      </c>
      <c r="K2" s="756"/>
      <c r="L2" s="756"/>
    </row>
    <row r="4" spans="4:11" ht="15">
      <c r="D4" s="755" t="s">
        <v>518</v>
      </c>
      <c r="E4" s="755"/>
      <c r="F4" s="755"/>
      <c r="G4" s="755"/>
      <c r="H4" s="755"/>
      <c r="I4" s="755"/>
      <c r="J4" s="755"/>
      <c r="K4" s="755"/>
    </row>
    <row r="5" ht="15">
      <c r="C5" s="616" t="s">
        <v>495</v>
      </c>
    </row>
    <row r="6" ht="15">
      <c r="K6" s="515" t="s">
        <v>611</v>
      </c>
    </row>
    <row r="7" spans="1:11" s="545" customFormat="1" ht="115.5" customHeight="1">
      <c r="A7" s="617" t="s">
        <v>318</v>
      </c>
      <c r="B7" s="620" t="s">
        <v>318</v>
      </c>
      <c r="C7" s="620" t="s">
        <v>319</v>
      </c>
      <c r="D7" s="620" t="s">
        <v>320</v>
      </c>
      <c r="E7" s="766" t="s">
        <v>322</v>
      </c>
      <c r="F7" s="768" t="s">
        <v>323</v>
      </c>
      <c r="G7" s="770" t="s">
        <v>324</v>
      </c>
      <c r="H7" s="768" t="s">
        <v>417</v>
      </c>
      <c r="I7" s="768" t="s">
        <v>325</v>
      </c>
      <c r="J7" s="764" t="s">
        <v>532</v>
      </c>
      <c r="K7" s="765"/>
    </row>
    <row r="8" spans="1:11" s="545" customFormat="1" ht="89.25" customHeight="1">
      <c r="A8" s="617"/>
      <c r="B8" s="617"/>
      <c r="C8" s="617"/>
      <c r="D8" s="617"/>
      <c r="E8" s="767"/>
      <c r="F8" s="769"/>
      <c r="G8" s="771"/>
      <c r="H8" s="769"/>
      <c r="I8" s="769"/>
      <c r="J8" s="618" t="s">
        <v>417</v>
      </c>
      <c r="K8" s="619" t="s">
        <v>326</v>
      </c>
    </row>
    <row r="9" spans="1:11" s="545" customFormat="1" ht="15">
      <c r="A9" s="546" t="s">
        <v>112</v>
      </c>
      <c r="B9" s="575"/>
      <c r="C9" s="575" t="s">
        <v>112</v>
      </c>
      <c r="D9" s="575"/>
      <c r="E9" s="576" t="s">
        <v>626</v>
      </c>
      <c r="F9" s="630"/>
      <c r="G9" s="630"/>
      <c r="H9" s="643">
        <v>48000</v>
      </c>
      <c r="I9" s="601">
        <f aca="true" t="shared" si="0" ref="I9:I18">H9</f>
        <v>48000</v>
      </c>
      <c r="J9" s="603"/>
      <c r="K9" s="601">
        <f>J9</f>
        <v>0</v>
      </c>
    </row>
    <row r="10" spans="1:21" s="547" customFormat="1" ht="78.75" customHeight="1">
      <c r="A10" s="543" t="s">
        <v>746</v>
      </c>
      <c r="B10" s="518" t="s">
        <v>560</v>
      </c>
      <c r="C10" s="543" t="s">
        <v>768</v>
      </c>
      <c r="D10" s="543" t="s">
        <v>682</v>
      </c>
      <c r="E10" s="572" t="s">
        <v>561</v>
      </c>
      <c r="F10" s="631" t="s">
        <v>455</v>
      </c>
      <c r="G10" s="652" t="s">
        <v>337</v>
      </c>
      <c r="H10" s="623">
        <v>23300</v>
      </c>
      <c r="I10" s="601">
        <f t="shared" si="0"/>
        <v>23300</v>
      </c>
      <c r="J10" s="602"/>
      <c r="K10" s="621"/>
      <c r="M10" s="545"/>
      <c r="N10" s="515"/>
      <c r="O10" s="515"/>
      <c r="P10" s="515"/>
      <c r="Q10" s="515"/>
      <c r="R10" s="515"/>
      <c r="S10" s="515"/>
      <c r="T10" s="761"/>
      <c r="U10" s="761"/>
    </row>
    <row r="11" spans="1:21" s="547" customFormat="1" ht="39.75" customHeight="1">
      <c r="A11" s="543"/>
      <c r="B11" s="518" t="s">
        <v>560</v>
      </c>
      <c r="C11" s="543" t="s">
        <v>768</v>
      </c>
      <c r="D11" s="543" t="s">
        <v>682</v>
      </c>
      <c r="E11" s="572" t="s">
        <v>561</v>
      </c>
      <c r="F11" s="631" t="s">
        <v>456</v>
      </c>
      <c r="G11" s="652" t="s">
        <v>337</v>
      </c>
      <c r="H11" s="644">
        <v>24700</v>
      </c>
      <c r="I11" s="601">
        <f t="shared" si="0"/>
        <v>24700</v>
      </c>
      <c r="J11" s="602"/>
      <c r="K11" s="621"/>
      <c r="M11" s="545"/>
      <c r="N11" s="515"/>
      <c r="O11" s="515"/>
      <c r="P11" s="515"/>
      <c r="Q11" s="515"/>
      <c r="R11" s="515"/>
      <c r="S11" s="515"/>
      <c r="T11" s="746"/>
      <c r="U11" s="746"/>
    </row>
    <row r="12" spans="1:13" ht="32.25" customHeight="1">
      <c r="A12" s="546" t="s">
        <v>113</v>
      </c>
      <c r="B12" s="585"/>
      <c r="C12" s="575" t="s">
        <v>595</v>
      </c>
      <c r="D12" s="575"/>
      <c r="E12" s="576" t="s">
        <v>627</v>
      </c>
      <c r="F12" s="630"/>
      <c r="G12" s="630"/>
      <c r="H12" s="645">
        <f>SUM(H13:H31)</f>
        <v>6214000</v>
      </c>
      <c r="I12" s="601">
        <f t="shared" si="0"/>
        <v>6214000</v>
      </c>
      <c r="J12" s="603">
        <f>SUM(J13:J31)</f>
        <v>292418</v>
      </c>
      <c r="K12" s="603">
        <f>SUM(K13:K31)</f>
        <v>279286</v>
      </c>
      <c r="M12" s="545"/>
    </row>
    <row r="13" spans="1:13" ht="47.25" customHeight="1" hidden="1">
      <c r="A13" s="562" t="s">
        <v>784</v>
      </c>
      <c r="B13" s="544"/>
      <c r="C13" s="562" t="s">
        <v>784</v>
      </c>
      <c r="D13" s="562" t="s">
        <v>60</v>
      </c>
      <c r="E13" s="578" t="s">
        <v>304</v>
      </c>
      <c r="F13" s="632" t="s">
        <v>628</v>
      </c>
      <c r="G13" s="652" t="s">
        <v>337</v>
      </c>
      <c r="H13" s="646"/>
      <c r="I13" s="601">
        <f t="shared" si="0"/>
        <v>0</v>
      </c>
      <c r="J13" s="570"/>
      <c r="K13" s="520"/>
      <c r="M13" s="545"/>
    </row>
    <row r="14" spans="1:11" ht="47.25" customHeight="1" hidden="1">
      <c r="A14" s="562" t="s">
        <v>784</v>
      </c>
      <c r="B14" s="544"/>
      <c r="C14" s="562" t="s">
        <v>784</v>
      </c>
      <c r="D14" s="562" t="s">
        <v>60</v>
      </c>
      <c r="E14" s="559" t="s">
        <v>304</v>
      </c>
      <c r="F14" s="632" t="s">
        <v>629</v>
      </c>
      <c r="G14" s="652" t="s">
        <v>337</v>
      </c>
      <c r="H14" s="646"/>
      <c r="I14" s="601">
        <f t="shared" si="0"/>
        <v>0</v>
      </c>
      <c r="J14" s="570"/>
      <c r="K14" s="520"/>
    </row>
    <row r="15" spans="1:11" ht="47.25" customHeight="1" hidden="1">
      <c r="A15" s="562" t="s">
        <v>738</v>
      </c>
      <c r="B15" s="544"/>
      <c r="C15" s="562" t="s">
        <v>738</v>
      </c>
      <c r="D15" s="562" t="s">
        <v>61</v>
      </c>
      <c r="E15" s="559" t="s">
        <v>630</v>
      </c>
      <c r="F15" s="632" t="s">
        <v>631</v>
      </c>
      <c r="G15" s="652" t="s">
        <v>337</v>
      </c>
      <c r="H15" s="646"/>
      <c r="I15" s="601">
        <f t="shared" si="0"/>
        <v>0</v>
      </c>
      <c r="J15" s="570"/>
      <c r="K15" s="520"/>
    </row>
    <row r="16" spans="1:11" ht="57" customHeight="1">
      <c r="A16" s="562"/>
      <c r="B16" s="586" t="s">
        <v>565</v>
      </c>
      <c r="C16" s="561" t="s">
        <v>440</v>
      </c>
      <c r="D16" s="562" t="s">
        <v>441</v>
      </c>
      <c r="E16" s="573" t="s">
        <v>241</v>
      </c>
      <c r="F16" s="632" t="s">
        <v>500</v>
      </c>
      <c r="G16" s="652" t="s">
        <v>337</v>
      </c>
      <c r="H16" s="646">
        <v>760000</v>
      </c>
      <c r="I16" s="601">
        <f t="shared" si="0"/>
        <v>760000</v>
      </c>
      <c r="J16" s="602">
        <v>50000</v>
      </c>
      <c r="K16" s="621">
        <v>50000</v>
      </c>
    </row>
    <row r="17" spans="1:11" ht="58.5" customHeight="1">
      <c r="A17" s="562"/>
      <c r="B17" s="586" t="s">
        <v>564</v>
      </c>
      <c r="C17" s="561" t="s">
        <v>240</v>
      </c>
      <c r="D17" s="564" t="s">
        <v>60</v>
      </c>
      <c r="E17" s="538" t="s">
        <v>493</v>
      </c>
      <c r="F17" s="632" t="s">
        <v>501</v>
      </c>
      <c r="G17" s="652" t="s">
        <v>337</v>
      </c>
      <c r="H17" s="646">
        <v>4823000</v>
      </c>
      <c r="I17" s="601">
        <f t="shared" si="0"/>
        <v>4823000</v>
      </c>
      <c r="J17" s="602">
        <v>229286</v>
      </c>
      <c r="K17" s="621">
        <v>229286</v>
      </c>
    </row>
    <row r="18" spans="1:11" ht="96" customHeight="1">
      <c r="A18" s="562" t="s">
        <v>881</v>
      </c>
      <c r="B18" s="586" t="s">
        <v>577</v>
      </c>
      <c r="C18" s="561" t="s">
        <v>768</v>
      </c>
      <c r="D18" s="562" t="s">
        <v>682</v>
      </c>
      <c r="E18" s="588" t="s">
        <v>561</v>
      </c>
      <c r="F18" s="631" t="s">
        <v>502</v>
      </c>
      <c r="G18" s="652" t="s">
        <v>337</v>
      </c>
      <c r="H18" s="646">
        <v>20000</v>
      </c>
      <c r="I18" s="601">
        <f t="shared" si="0"/>
        <v>20000</v>
      </c>
      <c r="J18" s="602"/>
      <c r="K18" s="621"/>
    </row>
    <row r="19" spans="1:11" ht="51.75" customHeight="1">
      <c r="A19" s="562"/>
      <c r="B19" s="586" t="s">
        <v>582</v>
      </c>
      <c r="C19" s="561" t="s">
        <v>583</v>
      </c>
      <c r="D19" s="562" t="s">
        <v>712</v>
      </c>
      <c r="E19" s="588" t="s">
        <v>338</v>
      </c>
      <c r="F19" s="631" t="s">
        <v>339</v>
      </c>
      <c r="G19" s="652" t="s">
        <v>337</v>
      </c>
      <c r="H19" s="646"/>
      <c r="I19" s="601"/>
      <c r="J19" s="654">
        <v>13132</v>
      </c>
      <c r="K19" s="621"/>
    </row>
    <row r="20" spans="1:11" ht="69" customHeight="1">
      <c r="A20" s="562"/>
      <c r="B20" s="518" t="s">
        <v>503</v>
      </c>
      <c r="C20" s="561" t="s">
        <v>504</v>
      </c>
      <c r="D20" s="562" t="s">
        <v>505</v>
      </c>
      <c r="E20" s="588" t="s">
        <v>506</v>
      </c>
      <c r="F20" s="631" t="s">
        <v>507</v>
      </c>
      <c r="G20" s="652" t="s">
        <v>337</v>
      </c>
      <c r="H20" s="646">
        <v>30000</v>
      </c>
      <c r="I20" s="601">
        <f aca="true" t="shared" si="1" ref="I20:I43">H20</f>
        <v>30000</v>
      </c>
      <c r="J20" s="570"/>
      <c r="K20" s="520"/>
    </row>
    <row r="21" spans="1:11" ht="77.25" customHeight="1">
      <c r="A21" s="562" t="s">
        <v>155</v>
      </c>
      <c r="B21" s="518" t="s">
        <v>566</v>
      </c>
      <c r="C21" s="562" t="s">
        <v>636</v>
      </c>
      <c r="D21" s="562" t="s">
        <v>792</v>
      </c>
      <c r="E21" s="589" t="s">
        <v>62</v>
      </c>
      <c r="F21" s="633" t="s">
        <v>418</v>
      </c>
      <c r="G21" s="652" t="s">
        <v>337</v>
      </c>
      <c r="H21" s="646">
        <v>10000</v>
      </c>
      <c r="I21" s="601">
        <f t="shared" si="1"/>
        <v>10000</v>
      </c>
      <c r="J21" s="570"/>
      <c r="K21" s="520"/>
    </row>
    <row r="22" spans="1:11" s="516" customFormat="1" ht="51" customHeight="1">
      <c r="A22" s="562" t="s">
        <v>711</v>
      </c>
      <c r="B22" s="518" t="s">
        <v>567</v>
      </c>
      <c r="C22" s="562" t="s">
        <v>587</v>
      </c>
      <c r="D22" s="562" t="s">
        <v>792</v>
      </c>
      <c r="E22" s="590" t="s">
        <v>568</v>
      </c>
      <c r="F22" s="634" t="s">
        <v>884</v>
      </c>
      <c r="G22" s="652" t="s">
        <v>337</v>
      </c>
      <c r="H22" s="646">
        <v>10000</v>
      </c>
      <c r="I22" s="601">
        <f t="shared" si="1"/>
        <v>10000</v>
      </c>
      <c r="J22" s="604"/>
      <c r="K22" s="519"/>
    </row>
    <row r="23" spans="1:11" ht="38.25" customHeight="1">
      <c r="A23" s="562" t="s">
        <v>128</v>
      </c>
      <c r="B23" s="518" t="s">
        <v>567</v>
      </c>
      <c r="C23" s="562" t="s">
        <v>587</v>
      </c>
      <c r="D23" s="562" t="s">
        <v>792</v>
      </c>
      <c r="E23" s="590" t="s">
        <v>568</v>
      </c>
      <c r="F23" s="634" t="s">
        <v>554</v>
      </c>
      <c r="G23" s="652" t="s">
        <v>337</v>
      </c>
      <c r="H23" s="646">
        <v>10000</v>
      </c>
      <c r="I23" s="601">
        <f t="shared" si="1"/>
        <v>10000</v>
      </c>
      <c r="J23" s="570"/>
      <c r="K23" s="520"/>
    </row>
    <row r="24" spans="1:11" ht="69" customHeight="1">
      <c r="A24" s="562" t="s">
        <v>28</v>
      </c>
      <c r="B24" s="518" t="s">
        <v>599</v>
      </c>
      <c r="C24" s="562" t="s">
        <v>604</v>
      </c>
      <c r="D24" s="562" t="s">
        <v>791</v>
      </c>
      <c r="E24" s="590" t="s">
        <v>588</v>
      </c>
      <c r="F24" s="560" t="s">
        <v>508</v>
      </c>
      <c r="G24" s="652" t="s">
        <v>337</v>
      </c>
      <c r="H24" s="646">
        <v>31000</v>
      </c>
      <c r="I24" s="601">
        <f t="shared" si="1"/>
        <v>31000</v>
      </c>
      <c r="J24" s="570"/>
      <c r="K24" s="520"/>
    </row>
    <row r="25" spans="1:11" ht="55.5" customHeight="1">
      <c r="A25" s="562" t="s">
        <v>632</v>
      </c>
      <c r="B25" s="518" t="s">
        <v>600</v>
      </c>
      <c r="C25" s="562" t="s">
        <v>883</v>
      </c>
      <c r="D25" s="562" t="s">
        <v>790</v>
      </c>
      <c r="E25" s="584" t="s">
        <v>585</v>
      </c>
      <c r="F25" s="631" t="s">
        <v>509</v>
      </c>
      <c r="G25" s="652" t="s">
        <v>337</v>
      </c>
      <c r="H25" s="646">
        <v>173000</v>
      </c>
      <c r="I25" s="601">
        <f t="shared" si="1"/>
        <v>173000</v>
      </c>
      <c r="J25" s="570"/>
      <c r="K25" s="520"/>
    </row>
    <row r="26" spans="1:11" ht="51" customHeight="1">
      <c r="A26" s="562" t="s">
        <v>74</v>
      </c>
      <c r="B26" s="518" t="s">
        <v>601</v>
      </c>
      <c r="C26" s="562" t="s">
        <v>605</v>
      </c>
      <c r="D26" s="562" t="s">
        <v>793</v>
      </c>
      <c r="E26" s="588" t="s">
        <v>569</v>
      </c>
      <c r="F26" s="634" t="s">
        <v>454</v>
      </c>
      <c r="G26" s="652" t="s">
        <v>337</v>
      </c>
      <c r="H26" s="646">
        <v>90000</v>
      </c>
      <c r="I26" s="601">
        <f t="shared" si="1"/>
        <v>90000</v>
      </c>
      <c r="J26" s="570"/>
      <c r="K26" s="520"/>
    </row>
    <row r="27" spans="1:11" ht="51.75" customHeight="1">
      <c r="A27" s="562" t="s">
        <v>248</v>
      </c>
      <c r="B27" s="518" t="s">
        <v>570</v>
      </c>
      <c r="C27" s="562" t="s">
        <v>46</v>
      </c>
      <c r="D27" s="562" t="s">
        <v>292</v>
      </c>
      <c r="E27" s="590" t="s">
        <v>47</v>
      </c>
      <c r="F27" s="634" t="s">
        <v>419</v>
      </c>
      <c r="G27" s="652" t="s">
        <v>337</v>
      </c>
      <c r="H27" s="646">
        <v>10000</v>
      </c>
      <c r="I27" s="601">
        <f t="shared" si="1"/>
        <v>10000</v>
      </c>
      <c r="J27" s="570"/>
      <c r="K27" s="520"/>
    </row>
    <row r="28" spans="1:11" s="548" customFormat="1" ht="45.75" customHeight="1">
      <c r="A28" s="561"/>
      <c r="B28" s="586" t="s">
        <v>573</v>
      </c>
      <c r="C28" s="561" t="s">
        <v>590</v>
      </c>
      <c r="D28" s="561" t="s">
        <v>713</v>
      </c>
      <c r="E28" s="591" t="s">
        <v>576</v>
      </c>
      <c r="F28" s="635" t="s">
        <v>420</v>
      </c>
      <c r="G28" s="652" t="s">
        <v>337</v>
      </c>
      <c r="H28" s="647">
        <v>35000</v>
      </c>
      <c r="I28" s="601">
        <f t="shared" si="1"/>
        <v>35000</v>
      </c>
      <c r="J28" s="605"/>
      <c r="K28" s="622"/>
    </row>
    <row r="29" spans="1:11" s="548" customFormat="1" ht="38.25">
      <c r="A29" s="562" t="s">
        <v>746</v>
      </c>
      <c r="B29" s="586" t="s">
        <v>591</v>
      </c>
      <c r="C29" s="562" t="s">
        <v>594</v>
      </c>
      <c r="D29" s="561" t="s">
        <v>592</v>
      </c>
      <c r="E29" s="588" t="s">
        <v>593</v>
      </c>
      <c r="F29" s="631" t="s">
        <v>510</v>
      </c>
      <c r="G29" s="652" t="s">
        <v>337</v>
      </c>
      <c r="H29" s="647">
        <v>26000</v>
      </c>
      <c r="I29" s="601">
        <f t="shared" si="1"/>
        <v>26000</v>
      </c>
      <c r="J29" s="605"/>
      <c r="K29" s="622"/>
    </row>
    <row r="30" spans="1:11" s="548" customFormat="1" ht="32.25" customHeight="1">
      <c r="A30" s="562"/>
      <c r="B30" s="586" t="s">
        <v>591</v>
      </c>
      <c r="C30" s="562" t="s">
        <v>594</v>
      </c>
      <c r="D30" s="561" t="s">
        <v>592</v>
      </c>
      <c r="E30" s="588" t="s">
        <v>593</v>
      </c>
      <c r="F30" s="631" t="s">
        <v>273</v>
      </c>
      <c r="G30" s="652" t="s">
        <v>274</v>
      </c>
      <c r="H30" s="647">
        <v>10000</v>
      </c>
      <c r="I30" s="601">
        <f t="shared" si="1"/>
        <v>10000</v>
      </c>
      <c r="J30" s="605"/>
      <c r="K30" s="622"/>
    </row>
    <row r="31" spans="1:11" s="548" customFormat="1" ht="36">
      <c r="A31" s="562" t="s">
        <v>746</v>
      </c>
      <c r="B31" s="518" t="s">
        <v>572</v>
      </c>
      <c r="C31" s="562" t="s">
        <v>589</v>
      </c>
      <c r="D31" s="561" t="s">
        <v>289</v>
      </c>
      <c r="E31" s="591" t="s">
        <v>571</v>
      </c>
      <c r="F31" s="631" t="s">
        <v>511</v>
      </c>
      <c r="G31" s="652" t="s">
        <v>337</v>
      </c>
      <c r="H31" s="647">
        <v>176000</v>
      </c>
      <c r="I31" s="601">
        <f t="shared" si="1"/>
        <v>176000</v>
      </c>
      <c r="J31" s="605"/>
      <c r="K31" s="622"/>
    </row>
    <row r="32" spans="1:11" ht="33" customHeight="1">
      <c r="A32" s="549" t="s">
        <v>114</v>
      </c>
      <c r="B32" s="585"/>
      <c r="C32" s="579" t="s">
        <v>596</v>
      </c>
      <c r="D32" s="579"/>
      <c r="E32" s="580" t="s">
        <v>327</v>
      </c>
      <c r="F32" s="636"/>
      <c r="G32" s="636"/>
      <c r="H32" s="645">
        <f>SUM(H33:H33)</f>
        <v>31110</v>
      </c>
      <c r="I32" s="601">
        <f t="shared" si="1"/>
        <v>31110</v>
      </c>
      <c r="J32" s="603">
        <f>SUM(J33:J33)</f>
        <v>0</v>
      </c>
      <c r="K32" s="603">
        <f>SUM(K33:K33)</f>
        <v>0</v>
      </c>
    </row>
    <row r="33" spans="1:11" ht="54" customHeight="1">
      <c r="A33" s="562"/>
      <c r="B33" s="518" t="s">
        <v>602</v>
      </c>
      <c r="C33" s="562" t="s">
        <v>885</v>
      </c>
      <c r="D33" s="562" t="s">
        <v>291</v>
      </c>
      <c r="E33" s="573" t="s">
        <v>886</v>
      </c>
      <c r="F33" s="632" t="s">
        <v>512</v>
      </c>
      <c r="G33" s="652" t="s">
        <v>337</v>
      </c>
      <c r="H33" s="646">
        <v>31110</v>
      </c>
      <c r="I33" s="601">
        <f t="shared" si="1"/>
        <v>31110</v>
      </c>
      <c r="J33" s="570"/>
      <c r="K33" s="520"/>
    </row>
    <row r="34" spans="1:11" ht="35.25" customHeight="1">
      <c r="A34" s="546" t="s">
        <v>116</v>
      </c>
      <c r="B34" s="585"/>
      <c r="C34" s="575" t="s">
        <v>298</v>
      </c>
      <c r="D34" s="575"/>
      <c r="E34" s="581" t="s">
        <v>328</v>
      </c>
      <c r="F34" s="637"/>
      <c r="G34" s="637"/>
      <c r="H34" s="643">
        <f>SUM(H35:H38)</f>
        <v>281911</v>
      </c>
      <c r="I34" s="601">
        <f t="shared" si="1"/>
        <v>281911</v>
      </c>
      <c r="J34" s="601">
        <f>J35+J38</f>
        <v>0</v>
      </c>
      <c r="K34" s="601">
        <f>K35+K38</f>
        <v>0</v>
      </c>
    </row>
    <row r="35" spans="1:11" ht="51.75" customHeight="1">
      <c r="A35" s="562"/>
      <c r="B35" s="518" t="s">
        <v>513</v>
      </c>
      <c r="C35" s="562" t="s">
        <v>514</v>
      </c>
      <c r="D35" s="562" t="s">
        <v>606</v>
      </c>
      <c r="E35" s="573" t="s">
        <v>515</v>
      </c>
      <c r="F35" s="638" t="s">
        <v>516</v>
      </c>
      <c r="G35" s="652" t="s">
        <v>337</v>
      </c>
      <c r="H35" s="646">
        <v>209878</v>
      </c>
      <c r="I35" s="601">
        <f t="shared" si="1"/>
        <v>209878</v>
      </c>
      <c r="J35" s="570"/>
      <c r="K35" s="520"/>
    </row>
    <row r="36" spans="1:11" ht="51.75" customHeight="1">
      <c r="A36" s="562"/>
      <c r="B36" s="518" t="s">
        <v>374</v>
      </c>
      <c r="C36" s="562" t="s">
        <v>526</v>
      </c>
      <c r="D36" s="562" t="s">
        <v>61</v>
      </c>
      <c r="E36" s="573" t="s">
        <v>329</v>
      </c>
      <c r="F36" s="638" t="s">
        <v>330</v>
      </c>
      <c r="G36" s="652" t="s">
        <v>337</v>
      </c>
      <c r="H36" s="646">
        <v>15470</v>
      </c>
      <c r="I36" s="601">
        <f t="shared" si="1"/>
        <v>15470</v>
      </c>
      <c r="J36" s="570"/>
      <c r="K36" s="520"/>
    </row>
    <row r="37" spans="1:11" ht="51.75" customHeight="1">
      <c r="A37" s="562"/>
      <c r="B37" s="518" t="s">
        <v>275</v>
      </c>
      <c r="C37" s="562" t="s">
        <v>768</v>
      </c>
      <c r="D37" s="562" t="s">
        <v>682</v>
      </c>
      <c r="E37" s="572" t="s">
        <v>561</v>
      </c>
      <c r="F37" s="638" t="s">
        <v>276</v>
      </c>
      <c r="G37" s="652" t="s">
        <v>274</v>
      </c>
      <c r="H37" s="646">
        <v>40563</v>
      </c>
      <c r="I37" s="601">
        <f t="shared" si="1"/>
        <v>40563</v>
      </c>
      <c r="J37" s="570"/>
      <c r="K37" s="520"/>
    </row>
    <row r="38" spans="1:11" ht="54" customHeight="1">
      <c r="A38" s="562"/>
      <c r="B38" s="518" t="s">
        <v>603</v>
      </c>
      <c r="C38" s="562" t="s">
        <v>604</v>
      </c>
      <c r="D38" s="562" t="s">
        <v>791</v>
      </c>
      <c r="E38" s="573" t="s">
        <v>517</v>
      </c>
      <c r="F38" s="638" t="s">
        <v>421</v>
      </c>
      <c r="G38" s="652" t="s">
        <v>337</v>
      </c>
      <c r="H38" s="646">
        <v>16000</v>
      </c>
      <c r="I38" s="601">
        <f t="shared" si="1"/>
        <v>16000</v>
      </c>
      <c r="J38" s="570"/>
      <c r="K38" s="520"/>
    </row>
    <row r="39" spans="1:11" ht="48" customHeight="1">
      <c r="A39" s="546" t="s">
        <v>125</v>
      </c>
      <c r="B39" s="585"/>
      <c r="C39" s="575" t="s">
        <v>114</v>
      </c>
      <c r="D39" s="575"/>
      <c r="E39" s="583" t="s">
        <v>331</v>
      </c>
      <c r="F39" s="639"/>
      <c r="G39" s="577"/>
      <c r="H39" s="643">
        <f>H40</f>
        <v>4000</v>
      </c>
      <c r="I39" s="601">
        <f t="shared" si="1"/>
        <v>4000</v>
      </c>
      <c r="J39" s="601">
        <f>J40</f>
        <v>0</v>
      </c>
      <c r="K39" s="601">
        <f>K40</f>
        <v>0</v>
      </c>
    </row>
    <row r="40" spans="1:11" ht="43.5" customHeight="1">
      <c r="A40" s="563" t="s">
        <v>722</v>
      </c>
      <c r="B40" s="587">
        <v>1014082</v>
      </c>
      <c r="C40" s="563" t="s">
        <v>605</v>
      </c>
      <c r="D40" s="562" t="s">
        <v>793</v>
      </c>
      <c r="E40" s="574" t="s">
        <v>597</v>
      </c>
      <c r="F40" s="640" t="s">
        <v>887</v>
      </c>
      <c r="G40" s="652" t="s">
        <v>337</v>
      </c>
      <c r="H40" s="648">
        <v>4000</v>
      </c>
      <c r="I40" s="601">
        <f t="shared" si="1"/>
        <v>4000</v>
      </c>
      <c r="J40" s="570"/>
      <c r="K40" s="520"/>
    </row>
    <row r="41" spans="1:11" ht="34.5" customHeight="1">
      <c r="A41" s="546" t="s">
        <v>125</v>
      </c>
      <c r="B41" s="625"/>
      <c r="C41" s="626" t="s">
        <v>333</v>
      </c>
      <c r="D41" s="626"/>
      <c r="E41" s="627" t="s">
        <v>332</v>
      </c>
      <c r="F41" s="641"/>
      <c r="G41" s="641"/>
      <c r="H41" s="649">
        <f>H42</f>
        <v>50000</v>
      </c>
      <c r="I41" s="628">
        <f t="shared" si="1"/>
        <v>50000</v>
      </c>
      <c r="J41" s="628">
        <f>J42</f>
        <v>0</v>
      </c>
      <c r="K41" s="628">
        <f>K42</f>
        <v>0</v>
      </c>
    </row>
    <row r="42" spans="1:11" ht="43.5" customHeight="1">
      <c r="A42" s="624"/>
      <c r="B42" s="544">
        <v>3719800</v>
      </c>
      <c r="C42" s="562" t="s">
        <v>334</v>
      </c>
      <c r="D42" s="562" t="s">
        <v>768</v>
      </c>
      <c r="E42" s="629" t="s">
        <v>335</v>
      </c>
      <c r="F42" s="632" t="s">
        <v>336</v>
      </c>
      <c r="G42" s="652" t="s">
        <v>337</v>
      </c>
      <c r="H42" s="650">
        <v>50000</v>
      </c>
      <c r="I42" s="601">
        <f t="shared" si="1"/>
        <v>50000</v>
      </c>
      <c r="J42" s="570"/>
      <c r="K42" s="520"/>
    </row>
    <row r="43" spans="2:11" ht="15">
      <c r="B43" s="550"/>
      <c r="C43" s="550" t="s">
        <v>633</v>
      </c>
      <c r="D43" s="550"/>
      <c r="E43" s="551"/>
      <c r="F43" s="642"/>
      <c r="G43" s="642"/>
      <c r="H43" s="651">
        <f>H9+H12+H32+H34+H39</f>
        <v>6579021</v>
      </c>
      <c r="I43" s="601">
        <f t="shared" si="1"/>
        <v>6579021</v>
      </c>
      <c r="J43" s="606">
        <v>292418</v>
      </c>
      <c r="K43" s="606">
        <f>K9+K12+K32+K34+K39</f>
        <v>279286</v>
      </c>
    </row>
    <row r="44" spans="4:8" ht="15">
      <c r="D44" s="582"/>
      <c r="E44" s="582"/>
      <c r="F44" s="571"/>
      <c r="G44" s="571"/>
      <c r="H44" s="571"/>
    </row>
    <row r="45" spans="4:8" ht="15.75">
      <c r="D45" s="582"/>
      <c r="E45" s="582"/>
      <c r="F45" s="552"/>
      <c r="G45" s="653"/>
      <c r="H45" s="571"/>
    </row>
    <row r="46" spans="4:11" ht="15.75">
      <c r="D46" s="545" t="s">
        <v>449</v>
      </c>
      <c r="E46" s="582"/>
      <c r="F46" s="552"/>
      <c r="G46" s="653" t="s">
        <v>277</v>
      </c>
      <c r="H46" s="552"/>
      <c r="I46" s="552"/>
      <c r="J46" s="571"/>
      <c r="K46" s="571"/>
    </row>
  </sheetData>
  <sheetProtection/>
  <mergeCells count="11">
    <mergeCell ref="I7:I8"/>
    <mergeCell ref="J7:K7"/>
    <mergeCell ref="J2:L2"/>
    <mergeCell ref="T11:U11"/>
    <mergeCell ref="J1:K1"/>
    <mergeCell ref="D4:K4"/>
    <mergeCell ref="T10:U10"/>
    <mergeCell ref="E7:E8"/>
    <mergeCell ref="F7:F8"/>
    <mergeCell ref="G7:G8"/>
    <mergeCell ref="H7:H8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scale="70" r:id="rId1"/>
  <rowBreaks count="2" manualBreakCount="2">
    <brk id="17" max="9" man="1"/>
    <brk id="3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29"/>
  <sheetViews>
    <sheetView zoomScalePageLayoutView="0" workbookViewId="0" topLeftCell="A7">
      <selection activeCell="G24" sqref="G24"/>
    </sheetView>
  </sheetViews>
  <sheetFormatPr defaultColWidth="9.00390625" defaultRowHeight="12.75"/>
  <cols>
    <col min="1" max="1" width="10.375" style="514" customWidth="1"/>
    <col min="2" max="2" width="33.625" style="515" customWidth="1"/>
    <col min="3" max="3" width="12.125" style="515" customWidth="1"/>
    <col min="4" max="4" width="13.75390625" style="515" customWidth="1"/>
    <col min="5" max="5" width="13.375" style="515" customWidth="1"/>
    <col min="6" max="6" width="12.375" style="515" customWidth="1"/>
    <col min="7" max="16384" width="9.00390625" style="515" customWidth="1"/>
  </cols>
  <sheetData>
    <row r="1" spans="1:6" ht="15">
      <c r="A1" s="567" t="s">
        <v>310</v>
      </c>
      <c r="B1" s="567"/>
      <c r="C1" s="567"/>
      <c r="D1" s="567" t="s">
        <v>552</v>
      </c>
      <c r="E1" s="567"/>
      <c r="F1" s="567"/>
    </row>
    <row r="2" spans="1:6" ht="82.5" customHeight="1">
      <c r="A2" s="567"/>
      <c r="B2" s="567"/>
      <c r="C2" s="567"/>
      <c r="D2" s="746" t="s">
        <v>409</v>
      </c>
      <c r="E2" s="746"/>
      <c r="F2" s="567"/>
    </row>
    <row r="3" spans="1:6" ht="15">
      <c r="A3" s="567"/>
      <c r="B3" s="567"/>
      <c r="C3" s="567"/>
      <c r="D3" s="567"/>
      <c r="E3" s="567"/>
      <c r="F3" s="567"/>
    </row>
    <row r="4" spans="1:6" ht="24.75" customHeight="1">
      <c r="A4" s="773" t="s">
        <v>358</v>
      </c>
      <c r="B4" s="774"/>
      <c r="C4" s="774"/>
      <c r="D4" s="774"/>
      <c r="E4" s="774"/>
      <c r="F4" s="774"/>
    </row>
    <row r="5" spans="1:6" ht="15">
      <c r="A5" s="706" t="s">
        <v>496</v>
      </c>
      <c r="B5" s="705"/>
      <c r="C5" s="705"/>
      <c r="D5" s="705"/>
      <c r="E5" s="705"/>
      <c r="F5" s="705"/>
    </row>
    <row r="6" spans="1:6" ht="15">
      <c r="A6" s="707" t="s">
        <v>341</v>
      </c>
      <c r="B6"/>
      <c r="C6"/>
      <c r="D6"/>
      <c r="E6"/>
      <c r="F6" s="708" t="s">
        <v>342</v>
      </c>
    </row>
    <row r="7" spans="1:6" ht="12.75">
      <c r="A7" s="772" t="s">
        <v>204</v>
      </c>
      <c r="B7" s="772" t="s">
        <v>434</v>
      </c>
      <c r="C7" s="780" t="s">
        <v>417</v>
      </c>
      <c r="D7" s="772" t="s">
        <v>201</v>
      </c>
      <c r="E7" s="772" t="s">
        <v>202</v>
      </c>
      <c r="F7" s="772"/>
    </row>
    <row r="8" spans="1:6" ht="12.75">
      <c r="A8" s="772"/>
      <c r="B8" s="772"/>
      <c r="C8" s="772"/>
      <c r="D8" s="772"/>
      <c r="E8" s="772" t="s">
        <v>423</v>
      </c>
      <c r="F8" s="772" t="s">
        <v>424</v>
      </c>
    </row>
    <row r="9" spans="1:6" ht="12.75">
      <c r="A9" s="772"/>
      <c r="B9" s="772"/>
      <c r="C9" s="772"/>
      <c r="D9" s="772"/>
      <c r="E9" s="772"/>
      <c r="F9" s="772"/>
    </row>
    <row r="10" spans="1:6" ht="12.75">
      <c r="A10" s="709">
        <v>1</v>
      </c>
      <c r="B10" s="709">
        <v>2</v>
      </c>
      <c r="C10" s="710">
        <v>3</v>
      </c>
      <c r="D10" s="709">
        <v>4</v>
      </c>
      <c r="E10" s="709">
        <v>5</v>
      </c>
      <c r="F10" s="709">
        <v>6</v>
      </c>
    </row>
    <row r="11" spans="1:6" ht="21" customHeight="1">
      <c r="A11" s="777" t="s">
        <v>435</v>
      </c>
      <c r="B11" s="778"/>
      <c r="C11" s="778"/>
      <c r="D11" s="778"/>
      <c r="E11" s="778"/>
      <c r="F11" s="779"/>
    </row>
    <row r="12" spans="1:6" ht="12.75">
      <c r="A12" s="711">
        <v>200000</v>
      </c>
      <c r="B12" s="712" t="s">
        <v>612</v>
      </c>
      <c r="C12" s="713">
        <f aca="true" t="shared" si="0" ref="C12:C19">D12+E12</f>
        <v>623031.71</v>
      </c>
      <c r="D12" s="714">
        <v>206076.71</v>
      </c>
      <c r="E12" s="714">
        <v>416955</v>
      </c>
      <c r="F12" s="714">
        <v>416955</v>
      </c>
    </row>
    <row r="13" spans="1:6" ht="12.75">
      <c r="A13" s="711">
        <v>203000</v>
      </c>
      <c r="B13" s="712" t="s">
        <v>359</v>
      </c>
      <c r="C13" s="713">
        <f t="shared" si="0"/>
        <v>0</v>
      </c>
      <c r="D13" s="714">
        <v>0</v>
      </c>
      <c r="E13" s="714">
        <v>0</v>
      </c>
      <c r="F13" s="714">
        <v>0</v>
      </c>
    </row>
    <row r="14" spans="1:6" ht="12.75">
      <c r="A14" s="715">
        <v>203410</v>
      </c>
      <c r="B14" s="716" t="s">
        <v>360</v>
      </c>
      <c r="C14" s="717">
        <f t="shared" si="0"/>
        <v>3485866</v>
      </c>
      <c r="D14" s="718">
        <v>3485866</v>
      </c>
      <c r="E14" s="718">
        <v>0</v>
      </c>
      <c r="F14" s="718">
        <v>0</v>
      </c>
    </row>
    <row r="15" spans="1:6" ht="12.75">
      <c r="A15" s="715">
        <v>203420</v>
      </c>
      <c r="B15" s="716" t="s">
        <v>361</v>
      </c>
      <c r="C15" s="717">
        <f t="shared" si="0"/>
        <v>-3485866</v>
      </c>
      <c r="D15" s="718">
        <v>-3485866</v>
      </c>
      <c r="E15" s="718">
        <v>0</v>
      </c>
      <c r="F15" s="718">
        <v>0</v>
      </c>
    </row>
    <row r="16" spans="1:6" ht="25.5">
      <c r="A16" s="711">
        <v>208000</v>
      </c>
      <c r="B16" s="712" t="s">
        <v>613</v>
      </c>
      <c r="C16" s="713">
        <f t="shared" si="0"/>
        <v>623031.71</v>
      </c>
      <c r="D16" s="714">
        <v>206076.71</v>
      </c>
      <c r="E16" s="714">
        <v>416955</v>
      </c>
      <c r="F16" s="714">
        <v>416955</v>
      </c>
    </row>
    <row r="17" spans="1:6" ht="12.75">
      <c r="A17" s="715">
        <v>208100</v>
      </c>
      <c r="B17" s="716" t="s">
        <v>362</v>
      </c>
      <c r="C17" s="717">
        <f t="shared" si="0"/>
        <v>623031.71</v>
      </c>
      <c r="D17" s="718">
        <v>623031.71</v>
      </c>
      <c r="E17" s="718">
        <v>0</v>
      </c>
      <c r="F17" s="718">
        <v>0</v>
      </c>
    </row>
    <row r="18" spans="1:6" ht="51">
      <c r="A18" s="715">
        <v>208400</v>
      </c>
      <c r="B18" s="716" t="s">
        <v>769</v>
      </c>
      <c r="C18" s="717">
        <f t="shared" si="0"/>
        <v>0</v>
      </c>
      <c r="D18" s="718">
        <v>-416955</v>
      </c>
      <c r="E18" s="718">
        <v>416955</v>
      </c>
      <c r="F18" s="718">
        <v>416955</v>
      </c>
    </row>
    <row r="19" spans="1:6" ht="12.75">
      <c r="A19" s="720" t="s">
        <v>432</v>
      </c>
      <c r="B19" s="719" t="s">
        <v>436</v>
      </c>
      <c r="C19" s="713">
        <f t="shared" si="0"/>
        <v>623031.71</v>
      </c>
      <c r="D19" s="713">
        <v>206076.71</v>
      </c>
      <c r="E19" s="713">
        <v>416955</v>
      </c>
      <c r="F19" s="713">
        <v>416955</v>
      </c>
    </row>
    <row r="20" spans="1:6" ht="21" customHeight="1">
      <c r="A20" s="777" t="s">
        <v>524</v>
      </c>
      <c r="B20" s="778"/>
      <c r="C20" s="778"/>
      <c r="D20" s="778"/>
      <c r="E20" s="778"/>
      <c r="F20" s="779"/>
    </row>
    <row r="21" spans="1:6" ht="25.5">
      <c r="A21" s="711">
        <v>600000</v>
      </c>
      <c r="B21" s="712" t="s">
        <v>614</v>
      </c>
      <c r="C21" s="713">
        <f aca="true" t="shared" si="1" ref="C21:C27">D21+E21</f>
        <v>623031.71</v>
      </c>
      <c r="D21" s="714">
        <v>206076.71</v>
      </c>
      <c r="E21" s="714">
        <v>416955</v>
      </c>
      <c r="F21" s="714">
        <v>416955</v>
      </c>
    </row>
    <row r="22" spans="1:6" ht="12.75">
      <c r="A22" s="711">
        <v>602000</v>
      </c>
      <c r="B22" s="712" t="s">
        <v>615</v>
      </c>
      <c r="C22" s="713">
        <f t="shared" si="1"/>
        <v>623031.71</v>
      </c>
      <c r="D22" s="714">
        <v>206076.71</v>
      </c>
      <c r="E22" s="714">
        <v>416955</v>
      </c>
      <c r="F22" s="714">
        <v>416955</v>
      </c>
    </row>
    <row r="23" spans="1:6" ht="12.75">
      <c r="A23" s="715">
        <v>602100</v>
      </c>
      <c r="B23" s="716" t="s">
        <v>362</v>
      </c>
      <c r="C23" s="717">
        <f t="shared" si="1"/>
        <v>623031.71</v>
      </c>
      <c r="D23" s="718">
        <v>623031.71</v>
      </c>
      <c r="E23" s="718">
        <v>0</v>
      </c>
      <c r="F23" s="718">
        <v>0</v>
      </c>
    </row>
    <row r="24" spans="1:6" ht="51">
      <c r="A24" s="715">
        <v>602400</v>
      </c>
      <c r="B24" s="716" t="s">
        <v>769</v>
      </c>
      <c r="C24" s="717">
        <f t="shared" si="1"/>
        <v>0</v>
      </c>
      <c r="D24" s="718">
        <v>-416955</v>
      </c>
      <c r="E24" s="718">
        <v>416955</v>
      </c>
      <c r="F24" s="718">
        <v>416955</v>
      </c>
    </row>
    <row r="25" spans="1:6" ht="25.5">
      <c r="A25" s="711">
        <v>603000</v>
      </c>
      <c r="B25" s="712" t="s">
        <v>363</v>
      </c>
      <c r="C25" s="713">
        <f t="shared" si="1"/>
        <v>0</v>
      </c>
      <c r="D25" s="714">
        <v>0</v>
      </c>
      <c r="E25" s="714">
        <v>0</v>
      </c>
      <c r="F25" s="714">
        <v>0</v>
      </c>
    </row>
    <row r="26" spans="1:6" ht="25.5">
      <c r="A26" s="715">
        <v>603000</v>
      </c>
      <c r="B26" s="716" t="s">
        <v>363</v>
      </c>
      <c r="C26" s="717">
        <f t="shared" si="1"/>
        <v>0</v>
      </c>
      <c r="D26" s="718">
        <v>0</v>
      </c>
      <c r="E26" s="718">
        <v>0</v>
      </c>
      <c r="F26" s="718">
        <v>0</v>
      </c>
    </row>
    <row r="27" spans="1:6" ht="12.75">
      <c r="A27" s="720" t="s">
        <v>432</v>
      </c>
      <c r="B27" s="719" t="s">
        <v>436</v>
      </c>
      <c r="C27" s="713">
        <f t="shared" si="1"/>
        <v>623031.71</v>
      </c>
      <c r="D27" s="713">
        <v>206076.71</v>
      </c>
      <c r="E27" s="713">
        <v>416955</v>
      </c>
      <c r="F27" s="713">
        <v>416955</v>
      </c>
    </row>
    <row r="28" spans="1:6" ht="15">
      <c r="A28"/>
      <c r="B28"/>
      <c r="C28"/>
      <c r="D28"/>
      <c r="E28"/>
      <c r="F28"/>
    </row>
    <row r="29" spans="2:6" ht="15">
      <c r="B29" s="775" t="s">
        <v>499</v>
      </c>
      <c r="C29" s="776"/>
      <c r="D29" s="776"/>
      <c r="E29" s="776"/>
      <c r="F29" s="776"/>
    </row>
  </sheetData>
  <sheetProtection/>
  <mergeCells count="12">
    <mergeCell ref="D7:D9"/>
    <mergeCell ref="E7:F7"/>
    <mergeCell ref="E8:E9"/>
    <mergeCell ref="F8:F9"/>
    <mergeCell ref="A4:F4"/>
    <mergeCell ref="D2:E2"/>
    <mergeCell ref="B29:F29"/>
    <mergeCell ref="A11:F11"/>
    <mergeCell ref="A20:F20"/>
    <mergeCell ref="A7:A9"/>
    <mergeCell ref="B7:B9"/>
    <mergeCell ref="C7:C9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F56"/>
  <sheetViews>
    <sheetView showZeros="0" tabSelected="1" view="pageBreakPreview" zoomScale="110" zoomScaleSheetLayoutView="110" workbookViewId="0" topLeftCell="A46">
      <selection activeCell="B56" sqref="B56:F56"/>
    </sheetView>
  </sheetViews>
  <sheetFormatPr defaultColWidth="9.00390625" defaultRowHeight="12.75"/>
  <cols>
    <col min="1" max="1" width="11.25390625" style="225" customWidth="1"/>
    <col min="2" max="2" width="67.125" style="226" customWidth="1"/>
    <col min="3" max="3" width="16.625" style="226" customWidth="1"/>
    <col min="4" max="4" width="14.25390625" style="226" customWidth="1"/>
    <col min="5" max="5" width="12.875" style="226" customWidth="1"/>
    <col min="6" max="6" width="11.125" style="226" customWidth="1"/>
    <col min="7" max="7" width="7.375" style="19" customWidth="1"/>
    <col min="8" max="8" width="17.25390625" style="19" customWidth="1"/>
    <col min="9" max="9" width="7.625" style="19" customWidth="1"/>
    <col min="10" max="11" width="16.625" style="19" customWidth="1"/>
    <col min="12" max="16384" width="9.00390625" style="19" customWidth="1"/>
  </cols>
  <sheetData>
    <row r="1" spans="1:6" ht="48.75" customHeight="1">
      <c r="A1" t="s">
        <v>310</v>
      </c>
      <c r="B1"/>
      <c r="C1"/>
      <c r="D1" t="s">
        <v>315</v>
      </c>
      <c r="E1"/>
      <c r="F1"/>
    </row>
    <row r="2" spans="1:6" ht="9" customHeight="1">
      <c r="A2"/>
      <c r="B2"/>
      <c r="C2"/>
      <c r="D2"/>
      <c r="E2"/>
      <c r="F2"/>
    </row>
    <row r="3" spans="1:6" ht="87" customHeight="1">
      <c r="A3"/>
      <c r="B3"/>
      <c r="C3"/>
      <c r="D3" s="746" t="s">
        <v>411</v>
      </c>
      <c r="E3" s="746"/>
      <c r="F3"/>
    </row>
    <row r="4" spans="1:6" ht="12" customHeight="1">
      <c r="A4"/>
      <c r="B4"/>
      <c r="C4"/>
      <c r="D4"/>
      <c r="E4"/>
      <c r="F4"/>
    </row>
    <row r="5" spans="1:6" ht="25.5" customHeight="1">
      <c r="A5" s="773" t="s">
        <v>340</v>
      </c>
      <c r="B5" s="774"/>
      <c r="C5" s="774"/>
      <c r="D5" s="774"/>
      <c r="E5" s="774"/>
      <c r="F5" s="774"/>
    </row>
    <row r="6" spans="1:6" s="723" customFormat="1" ht="12.75">
      <c r="A6" s="721" t="s">
        <v>496</v>
      </c>
      <c r="B6" s="722"/>
      <c r="C6" s="722"/>
      <c r="D6" s="722"/>
      <c r="E6" s="722"/>
      <c r="F6" s="722"/>
    </row>
    <row r="7" spans="1:6" ht="12.75">
      <c r="A7" s="707" t="s">
        <v>341</v>
      </c>
      <c r="F7" s="708" t="s">
        <v>342</v>
      </c>
    </row>
    <row r="8" spans="1:6" ht="12.75">
      <c r="A8" s="772" t="s">
        <v>204</v>
      </c>
      <c r="B8" s="772" t="s">
        <v>422</v>
      </c>
      <c r="C8" s="780" t="s">
        <v>417</v>
      </c>
      <c r="D8" s="772" t="s">
        <v>201</v>
      </c>
      <c r="E8" s="772" t="s">
        <v>202</v>
      </c>
      <c r="F8" s="772"/>
    </row>
    <row r="9" spans="1:6" ht="12.75">
      <c r="A9" s="772"/>
      <c r="B9" s="772"/>
      <c r="C9" s="772"/>
      <c r="D9" s="772"/>
      <c r="E9" s="772" t="s">
        <v>423</v>
      </c>
      <c r="F9" s="781" t="s">
        <v>424</v>
      </c>
    </row>
    <row r="10" spans="1:6" ht="12.75">
      <c r="A10" s="772"/>
      <c r="B10" s="772"/>
      <c r="C10" s="772"/>
      <c r="D10" s="772"/>
      <c r="E10" s="772"/>
      <c r="F10" s="772"/>
    </row>
    <row r="11" spans="1:6" ht="12.75">
      <c r="A11" s="709">
        <v>1</v>
      </c>
      <c r="B11" s="709">
        <v>2</v>
      </c>
      <c r="C11" s="710">
        <v>3</v>
      </c>
      <c r="D11" s="709">
        <v>4</v>
      </c>
      <c r="E11" s="709">
        <v>5</v>
      </c>
      <c r="F11" s="709">
        <v>6</v>
      </c>
    </row>
    <row r="12" spans="1:6" ht="12.75">
      <c r="A12" s="711">
        <v>10000000</v>
      </c>
      <c r="B12" s="712" t="s">
        <v>316</v>
      </c>
      <c r="C12" s="713">
        <f aca="true" t="shared" si="0" ref="C12:C54">D12+E12</f>
        <v>12909800</v>
      </c>
      <c r="D12" s="714">
        <v>12909800</v>
      </c>
      <c r="E12" s="714">
        <v>0</v>
      </c>
      <c r="F12" s="714">
        <v>0</v>
      </c>
    </row>
    <row r="13" spans="1:6" ht="25.5">
      <c r="A13" s="711">
        <v>11000000</v>
      </c>
      <c r="B13" s="712" t="s">
        <v>317</v>
      </c>
      <c r="C13" s="713">
        <f t="shared" si="0"/>
        <v>12810000</v>
      </c>
      <c r="D13" s="714">
        <v>12810000</v>
      </c>
      <c r="E13" s="714">
        <v>0</v>
      </c>
      <c r="F13" s="714">
        <v>0</v>
      </c>
    </row>
    <row r="14" spans="1:6" ht="12.75">
      <c r="A14" s="711">
        <v>11010000</v>
      </c>
      <c r="B14" s="712" t="s">
        <v>159</v>
      </c>
      <c r="C14" s="713">
        <f t="shared" si="0"/>
        <v>12793000</v>
      </c>
      <c r="D14" s="714">
        <v>12793000</v>
      </c>
      <c r="E14" s="714">
        <v>0</v>
      </c>
      <c r="F14" s="714">
        <v>0</v>
      </c>
    </row>
    <row r="15" spans="1:6" ht="25.5">
      <c r="A15" s="715">
        <v>11010100</v>
      </c>
      <c r="B15" s="716" t="s">
        <v>412</v>
      </c>
      <c r="C15" s="717">
        <f t="shared" si="0"/>
        <v>9450000</v>
      </c>
      <c r="D15" s="718">
        <v>9450000</v>
      </c>
      <c r="E15" s="718">
        <v>0</v>
      </c>
      <c r="F15" s="718">
        <v>0</v>
      </c>
    </row>
    <row r="16" spans="1:6" ht="25.5">
      <c r="A16" s="715">
        <v>11010400</v>
      </c>
      <c r="B16" s="716" t="s">
        <v>413</v>
      </c>
      <c r="C16" s="717">
        <f t="shared" si="0"/>
        <v>3330000</v>
      </c>
      <c r="D16" s="718">
        <v>3330000</v>
      </c>
      <c r="E16" s="718">
        <v>0</v>
      </c>
      <c r="F16" s="718">
        <v>0</v>
      </c>
    </row>
    <row r="17" spans="1:6" ht="25.5">
      <c r="A17" s="715">
        <v>11010500</v>
      </c>
      <c r="B17" s="716" t="s">
        <v>343</v>
      </c>
      <c r="C17" s="717">
        <f t="shared" si="0"/>
        <v>13000</v>
      </c>
      <c r="D17" s="718">
        <v>13000</v>
      </c>
      <c r="E17" s="718">
        <v>0</v>
      </c>
      <c r="F17" s="718">
        <v>0</v>
      </c>
    </row>
    <row r="18" spans="1:6" ht="12.75">
      <c r="A18" s="711">
        <v>11020000</v>
      </c>
      <c r="B18" s="712" t="s">
        <v>344</v>
      </c>
      <c r="C18" s="713">
        <f t="shared" si="0"/>
        <v>17000</v>
      </c>
      <c r="D18" s="714">
        <v>17000</v>
      </c>
      <c r="E18" s="714">
        <v>0</v>
      </c>
      <c r="F18" s="714">
        <v>0</v>
      </c>
    </row>
    <row r="19" spans="1:6" ht="25.5">
      <c r="A19" s="715">
        <v>11020200</v>
      </c>
      <c r="B19" s="716" t="s">
        <v>345</v>
      </c>
      <c r="C19" s="717">
        <f t="shared" si="0"/>
        <v>17000</v>
      </c>
      <c r="D19" s="718">
        <v>17000</v>
      </c>
      <c r="E19" s="718">
        <v>0</v>
      </c>
      <c r="F19" s="718">
        <v>0</v>
      </c>
    </row>
    <row r="20" spans="1:6" ht="12.75">
      <c r="A20" s="711">
        <v>13000000</v>
      </c>
      <c r="B20" s="712" t="s">
        <v>346</v>
      </c>
      <c r="C20" s="713">
        <f t="shared" si="0"/>
        <v>99800</v>
      </c>
      <c r="D20" s="714">
        <v>99800</v>
      </c>
      <c r="E20" s="714">
        <v>0</v>
      </c>
      <c r="F20" s="714">
        <v>0</v>
      </c>
    </row>
    <row r="21" spans="1:6" ht="12.75">
      <c r="A21" s="711">
        <v>13010000</v>
      </c>
      <c r="B21" s="712" t="s">
        <v>347</v>
      </c>
      <c r="C21" s="713">
        <f t="shared" si="0"/>
        <v>99800</v>
      </c>
      <c r="D21" s="714">
        <v>99800</v>
      </c>
      <c r="E21" s="714">
        <v>0</v>
      </c>
      <c r="F21" s="714">
        <v>0</v>
      </c>
    </row>
    <row r="22" spans="1:6" ht="25.5">
      <c r="A22" s="715">
        <v>13010100</v>
      </c>
      <c r="B22" s="716" t="s">
        <v>348</v>
      </c>
      <c r="C22" s="717">
        <f t="shared" si="0"/>
        <v>99800</v>
      </c>
      <c r="D22" s="718">
        <v>99800</v>
      </c>
      <c r="E22" s="718">
        <v>0</v>
      </c>
      <c r="F22" s="718">
        <v>0</v>
      </c>
    </row>
    <row r="23" spans="1:6" ht="12.75">
      <c r="A23" s="711">
        <v>20000000</v>
      </c>
      <c r="B23" s="712" t="s">
        <v>414</v>
      </c>
      <c r="C23" s="713">
        <f t="shared" si="0"/>
        <v>1177010</v>
      </c>
      <c r="D23" s="714">
        <v>117000</v>
      </c>
      <c r="E23" s="714">
        <v>1060010</v>
      </c>
      <c r="F23" s="714">
        <v>0</v>
      </c>
    </row>
    <row r="24" spans="1:6" ht="25.5">
      <c r="A24" s="711">
        <v>22000000</v>
      </c>
      <c r="B24" s="712" t="s">
        <v>349</v>
      </c>
      <c r="C24" s="713">
        <f t="shared" si="0"/>
        <v>62000</v>
      </c>
      <c r="D24" s="714">
        <v>62000</v>
      </c>
      <c r="E24" s="714">
        <v>0</v>
      </c>
      <c r="F24" s="714">
        <v>0</v>
      </c>
    </row>
    <row r="25" spans="1:6" ht="12.75">
      <c r="A25" s="711">
        <v>22010000</v>
      </c>
      <c r="B25" s="712" t="s">
        <v>350</v>
      </c>
      <c r="C25" s="713">
        <f t="shared" si="0"/>
        <v>62000</v>
      </c>
      <c r="D25" s="714">
        <v>62000</v>
      </c>
      <c r="E25" s="714">
        <v>0</v>
      </c>
      <c r="F25" s="714">
        <v>0</v>
      </c>
    </row>
    <row r="26" spans="1:6" ht="25.5">
      <c r="A26" s="715">
        <v>22012600</v>
      </c>
      <c r="B26" s="716" t="s">
        <v>351</v>
      </c>
      <c r="C26" s="717">
        <f t="shared" si="0"/>
        <v>62000</v>
      </c>
      <c r="D26" s="718">
        <v>62000</v>
      </c>
      <c r="E26" s="718">
        <v>0</v>
      </c>
      <c r="F26" s="718">
        <v>0</v>
      </c>
    </row>
    <row r="27" spans="1:6" ht="12.75">
      <c r="A27" s="711">
        <v>24000000</v>
      </c>
      <c r="B27" s="712" t="s">
        <v>352</v>
      </c>
      <c r="C27" s="713">
        <f t="shared" si="0"/>
        <v>55000</v>
      </c>
      <c r="D27" s="714">
        <v>55000</v>
      </c>
      <c r="E27" s="714">
        <v>0</v>
      </c>
      <c r="F27" s="714">
        <v>0</v>
      </c>
    </row>
    <row r="28" spans="1:6" ht="12.75">
      <c r="A28" s="711">
        <v>24060000</v>
      </c>
      <c r="B28" s="712" t="s">
        <v>353</v>
      </c>
      <c r="C28" s="713">
        <f t="shared" si="0"/>
        <v>55000</v>
      </c>
      <c r="D28" s="714">
        <v>55000</v>
      </c>
      <c r="E28" s="714">
        <v>0</v>
      </c>
      <c r="F28" s="714">
        <v>0</v>
      </c>
    </row>
    <row r="29" spans="1:6" ht="12.75">
      <c r="A29" s="715">
        <v>24060300</v>
      </c>
      <c r="B29" s="716" t="s">
        <v>353</v>
      </c>
      <c r="C29" s="717">
        <f t="shared" si="0"/>
        <v>55000</v>
      </c>
      <c r="D29" s="718">
        <v>55000</v>
      </c>
      <c r="E29" s="718">
        <v>0</v>
      </c>
      <c r="F29" s="718">
        <v>0</v>
      </c>
    </row>
    <row r="30" spans="1:6" ht="12.75">
      <c r="A30" s="711">
        <v>25000000</v>
      </c>
      <c r="B30" s="712" t="s">
        <v>546</v>
      </c>
      <c r="C30" s="713">
        <f t="shared" si="0"/>
        <v>1060010</v>
      </c>
      <c r="D30" s="714">
        <v>0</v>
      </c>
      <c r="E30" s="714">
        <v>1060010</v>
      </c>
      <c r="F30" s="714">
        <v>0</v>
      </c>
    </row>
    <row r="31" spans="1:6" ht="25.5">
      <c r="A31" s="711">
        <v>25010000</v>
      </c>
      <c r="B31" s="712" t="s">
        <v>547</v>
      </c>
      <c r="C31" s="713">
        <f t="shared" si="0"/>
        <v>1060010</v>
      </c>
      <c r="D31" s="714">
        <v>0</v>
      </c>
      <c r="E31" s="714">
        <v>1060010</v>
      </c>
      <c r="F31" s="714">
        <v>0</v>
      </c>
    </row>
    <row r="32" spans="1:6" ht="25.5">
      <c r="A32" s="715">
        <v>25010100</v>
      </c>
      <c r="B32" s="716" t="s">
        <v>548</v>
      </c>
      <c r="C32" s="717">
        <f t="shared" si="0"/>
        <v>1030000</v>
      </c>
      <c r="D32" s="718">
        <v>0</v>
      </c>
      <c r="E32" s="718">
        <v>1030000</v>
      </c>
      <c r="F32" s="718">
        <v>0</v>
      </c>
    </row>
    <row r="33" spans="1:6" ht="25.5">
      <c r="A33" s="715">
        <v>25010200</v>
      </c>
      <c r="B33" s="716" t="s">
        <v>549</v>
      </c>
      <c r="C33" s="717">
        <f t="shared" si="0"/>
        <v>30000</v>
      </c>
      <c r="D33" s="718">
        <v>0</v>
      </c>
      <c r="E33" s="718">
        <v>30000</v>
      </c>
      <c r="F33" s="718">
        <v>0</v>
      </c>
    </row>
    <row r="34" spans="1:6" ht="25.5">
      <c r="A34" s="715">
        <v>25010300</v>
      </c>
      <c r="B34" s="716" t="s">
        <v>354</v>
      </c>
      <c r="C34" s="717">
        <f t="shared" si="0"/>
        <v>10</v>
      </c>
      <c r="D34" s="718">
        <v>0</v>
      </c>
      <c r="E34" s="718">
        <v>10</v>
      </c>
      <c r="F34" s="718">
        <v>0</v>
      </c>
    </row>
    <row r="35" spans="1:6" ht="12.75">
      <c r="A35" s="741"/>
      <c r="B35" s="719" t="s">
        <v>425</v>
      </c>
      <c r="C35" s="713">
        <f t="shared" si="0"/>
        <v>14086810</v>
      </c>
      <c r="D35" s="713">
        <v>13026800</v>
      </c>
      <c r="E35" s="713">
        <v>1060010</v>
      </c>
      <c r="F35" s="713">
        <v>0</v>
      </c>
    </row>
    <row r="36" spans="1:6" ht="12.75">
      <c r="A36" s="711">
        <v>40000000</v>
      </c>
      <c r="B36" s="712" t="s">
        <v>550</v>
      </c>
      <c r="C36" s="713">
        <f t="shared" si="0"/>
        <v>34554995.67</v>
      </c>
      <c r="D36" s="714">
        <v>34554995.67</v>
      </c>
      <c r="E36" s="714">
        <v>0</v>
      </c>
      <c r="F36" s="714">
        <v>0</v>
      </c>
    </row>
    <row r="37" spans="1:6" ht="12.75">
      <c r="A37" s="711">
        <v>41000000</v>
      </c>
      <c r="B37" s="712" t="s">
        <v>551</v>
      </c>
      <c r="C37" s="713">
        <f t="shared" si="0"/>
        <v>34554995.67</v>
      </c>
      <c r="D37" s="714">
        <v>34554995.67</v>
      </c>
      <c r="E37" s="714">
        <v>0</v>
      </c>
      <c r="F37" s="714">
        <v>0</v>
      </c>
    </row>
    <row r="38" spans="1:6" ht="12.75">
      <c r="A38" s="711">
        <v>41020000</v>
      </c>
      <c r="B38" s="712" t="s">
        <v>426</v>
      </c>
      <c r="C38" s="713">
        <f t="shared" si="0"/>
        <v>2349400</v>
      </c>
      <c r="D38" s="714">
        <v>2349400</v>
      </c>
      <c r="E38" s="714">
        <v>0</v>
      </c>
      <c r="F38" s="714">
        <v>0</v>
      </c>
    </row>
    <row r="39" spans="1:6" ht="12.75">
      <c r="A39" s="715">
        <v>41020100</v>
      </c>
      <c r="B39" s="716" t="s">
        <v>519</v>
      </c>
      <c r="C39" s="717">
        <f t="shared" si="0"/>
        <v>2349400</v>
      </c>
      <c r="D39" s="718">
        <v>2349400</v>
      </c>
      <c r="E39" s="718">
        <v>0</v>
      </c>
      <c r="F39" s="718">
        <v>0</v>
      </c>
    </row>
    <row r="40" spans="1:6" ht="12.75">
      <c r="A40" s="711">
        <v>41030000</v>
      </c>
      <c r="B40" s="712" t="s">
        <v>520</v>
      </c>
      <c r="C40" s="713">
        <f t="shared" si="0"/>
        <v>11395500</v>
      </c>
      <c r="D40" s="714">
        <v>11395500</v>
      </c>
      <c r="E40" s="714">
        <v>0</v>
      </c>
      <c r="F40" s="714">
        <v>0</v>
      </c>
    </row>
    <row r="41" spans="1:6" ht="12.75">
      <c r="A41" s="715">
        <v>41033900</v>
      </c>
      <c r="B41" s="716" t="s">
        <v>521</v>
      </c>
      <c r="C41" s="717">
        <f t="shared" si="0"/>
        <v>10526200</v>
      </c>
      <c r="D41" s="718">
        <v>10526200</v>
      </c>
      <c r="E41" s="718">
        <v>0</v>
      </c>
      <c r="F41" s="718">
        <v>0</v>
      </c>
    </row>
    <row r="42" spans="1:6" ht="12.75">
      <c r="A42" s="715">
        <v>41034200</v>
      </c>
      <c r="B42" s="716" t="s">
        <v>522</v>
      </c>
      <c r="C42" s="717">
        <f t="shared" si="0"/>
        <v>869300</v>
      </c>
      <c r="D42" s="718">
        <v>869300</v>
      </c>
      <c r="E42" s="718">
        <v>0</v>
      </c>
      <c r="F42" s="718">
        <v>0</v>
      </c>
    </row>
    <row r="43" spans="1:6" ht="12.75">
      <c r="A43" s="711">
        <v>41040000</v>
      </c>
      <c r="B43" s="712" t="s">
        <v>427</v>
      </c>
      <c r="C43" s="713">
        <f t="shared" si="0"/>
        <v>2887200</v>
      </c>
      <c r="D43" s="714">
        <v>2887200</v>
      </c>
      <c r="E43" s="714">
        <v>0</v>
      </c>
      <c r="F43" s="714">
        <v>0</v>
      </c>
    </row>
    <row r="44" spans="1:6" ht="38.25">
      <c r="A44" s="715">
        <v>41040200</v>
      </c>
      <c r="B44" s="716" t="s">
        <v>428</v>
      </c>
      <c r="C44" s="717">
        <f t="shared" si="0"/>
        <v>2887200</v>
      </c>
      <c r="D44" s="718">
        <v>2887200</v>
      </c>
      <c r="E44" s="718">
        <v>0</v>
      </c>
      <c r="F44" s="718">
        <v>0</v>
      </c>
    </row>
    <row r="45" spans="1:6" ht="12.75">
      <c r="A45" s="711">
        <v>41050000</v>
      </c>
      <c r="B45" s="712" t="s">
        <v>429</v>
      </c>
      <c r="C45" s="713">
        <f t="shared" si="0"/>
        <v>17922895.67</v>
      </c>
      <c r="D45" s="714">
        <v>17922895.67</v>
      </c>
      <c r="E45" s="714">
        <v>0</v>
      </c>
      <c r="F45" s="714">
        <v>0</v>
      </c>
    </row>
    <row r="46" spans="1:6" ht="25.5">
      <c r="A46" s="715">
        <v>41051000</v>
      </c>
      <c r="B46" s="716" t="s">
        <v>355</v>
      </c>
      <c r="C46" s="717">
        <f t="shared" si="0"/>
        <v>2016083.61</v>
      </c>
      <c r="D46" s="718">
        <v>2016083.61</v>
      </c>
      <c r="E46" s="718">
        <v>0</v>
      </c>
      <c r="F46" s="718">
        <v>0</v>
      </c>
    </row>
    <row r="47" spans="1:6" ht="38.25">
      <c r="A47" s="715">
        <v>41051200</v>
      </c>
      <c r="B47" s="716" t="s">
        <v>430</v>
      </c>
      <c r="C47" s="717">
        <f t="shared" si="0"/>
        <v>29884.06</v>
      </c>
      <c r="D47" s="718">
        <v>29884.06</v>
      </c>
      <c r="E47" s="718">
        <v>0</v>
      </c>
      <c r="F47" s="718">
        <v>0</v>
      </c>
    </row>
    <row r="48" spans="1:6" ht="38.25">
      <c r="A48" s="715">
        <v>41051400</v>
      </c>
      <c r="B48" s="716" t="s">
        <v>356</v>
      </c>
      <c r="C48" s="717">
        <f t="shared" si="0"/>
        <v>203203</v>
      </c>
      <c r="D48" s="718">
        <v>203203</v>
      </c>
      <c r="E48" s="718">
        <v>0</v>
      </c>
      <c r="F48" s="718">
        <v>0</v>
      </c>
    </row>
    <row r="49" spans="1:6" ht="25.5">
      <c r="A49" s="715">
        <v>41051500</v>
      </c>
      <c r="B49" s="716" t="s">
        <v>523</v>
      </c>
      <c r="C49" s="717">
        <f t="shared" si="0"/>
        <v>4913600</v>
      </c>
      <c r="D49" s="718">
        <v>4913600</v>
      </c>
      <c r="E49" s="718">
        <v>0</v>
      </c>
      <c r="F49" s="718">
        <v>0</v>
      </c>
    </row>
    <row r="50" spans="1:6" ht="38.25">
      <c r="A50" s="715">
        <v>41053000</v>
      </c>
      <c r="B50" s="716" t="s">
        <v>688</v>
      </c>
      <c r="C50" s="717">
        <f t="shared" si="0"/>
        <v>2900</v>
      </c>
      <c r="D50" s="718">
        <v>2900</v>
      </c>
      <c r="E50" s="718">
        <v>0</v>
      </c>
      <c r="F50" s="718">
        <v>0</v>
      </c>
    </row>
    <row r="51" spans="1:6" ht="12.75">
      <c r="A51" s="715">
        <v>41053900</v>
      </c>
      <c r="B51" s="716" t="s">
        <v>431</v>
      </c>
      <c r="C51" s="717">
        <f t="shared" si="0"/>
        <v>9594145</v>
      </c>
      <c r="D51" s="718">
        <v>9594145</v>
      </c>
      <c r="E51" s="718">
        <v>0</v>
      </c>
      <c r="F51" s="718">
        <v>0</v>
      </c>
    </row>
    <row r="52" spans="1:6" ht="38.25">
      <c r="A52" s="715">
        <v>41055000</v>
      </c>
      <c r="B52" s="716" t="s">
        <v>357</v>
      </c>
      <c r="C52" s="717">
        <f t="shared" si="0"/>
        <v>379080</v>
      </c>
      <c r="D52" s="718">
        <v>379080</v>
      </c>
      <c r="E52" s="718">
        <v>0</v>
      </c>
      <c r="F52" s="718">
        <v>0</v>
      </c>
    </row>
    <row r="53" spans="1:6" ht="51">
      <c r="A53" s="715">
        <v>41055200</v>
      </c>
      <c r="B53" s="716" t="s">
        <v>497</v>
      </c>
      <c r="C53" s="717">
        <f t="shared" si="0"/>
        <v>784000</v>
      </c>
      <c r="D53" s="718">
        <v>784000</v>
      </c>
      <c r="E53" s="718">
        <v>0</v>
      </c>
      <c r="F53" s="718">
        <v>0</v>
      </c>
    </row>
    <row r="54" spans="1:6" ht="12.75">
      <c r="A54" s="720" t="s">
        <v>432</v>
      </c>
      <c r="B54" s="719" t="s">
        <v>433</v>
      </c>
      <c r="C54" s="713">
        <f t="shared" si="0"/>
        <v>48641805.67</v>
      </c>
      <c r="D54" s="713">
        <v>47581795.67</v>
      </c>
      <c r="E54" s="713">
        <v>1060010</v>
      </c>
      <c r="F54" s="713">
        <v>0</v>
      </c>
    </row>
    <row r="56" spans="2:6" ht="15">
      <c r="B56" s="775" t="s">
        <v>499</v>
      </c>
      <c r="C56" s="776"/>
      <c r="D56" s="776"/>
      <c r="E56" s="776"/>
      <c r="F56" s="776"/>
    </row>
  </sheetData>
  <sheetProtection/>
  <mergeCells count="10">
    <mergeCell ref="B56:F56"/>
    <mergeCell ref="D3:E3"/>
    <mergeCell ref="A5:F5"/>
    <mergeCell ref="A8:A10"/>
    <mergeCell ref="E8:F8"/>
    <mergeCell ref="E9:E10"/>
    <mergeCell ref="F9:F10"/>
    <mergeCell ref="B8:B10"/>
    <mergeCell ref="C8:C10"/>
    <mergeCell ref="D8:D10"/>
  </mergeCells>
  <printOptions horizontalCentered="1"/>
  <pageMargins left="0.1968503937007874" right="0.1968503937007874" top="0.64" bottom="0.32" header="0" footer="0"/>
  <pageSetup horizontalDpi="600" verticalDpi="600" orientation="portrait" paperSize="9" scale="6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2"/>
  </sheetPr>
  <dimension ref="A1:P36"/>
  <sheetViews>
    <sheetView showZeros="0" view="pageBreakPreview" zoomScale="50" zoomScaleSheetLayoutView="50" zoomScalePageLayoutView="0" workbookViewId="0" topLeftCell="A1">
      <selection activeCell="M11" sqref="M11"/>
    </sheetView>
  </sheetViews>
  <sheetFormatPr defaultColWidth="9.00390625" defaultRowHeight="12.75"/>
  <cols>
    <col min="1" max="1" width="19.625" style="441" customWidth="1"/>
    <col min="2" max="2" width="15.625" style="441" customWidth="1"/>
    <col min="3" max="3" width="34.375" style="441" customWidth="1"/>
    <col min="4" max="4" width="11.75390625" style="441" customWidth="1"/>
    <col min="5" max="5" width="13.375" style="441" customWidth="1"/>
    <col min="6" max="6" width="9.375" style="441" customWidth="1"/>
    <col min="7" max="7" width="14.375" style="441" customWidth="1"/>
    <col min="8" max="8" width="10.75390625" style="441" customWidth="1"/>
    <col min="9" max="9" width="14.875" style="441" customWidth="1"/>
    <col min="10" max="10" width="9.875" style="441" customWidth="1"/>
    <col min="11" max="11" width="14.125" style="441" customWidth="1"/>
    <col min="12" max="12" width="14.625" style="441" customWidth="1"/>
    <col min="13" max="13" width="14.25390625" style="441" customWidth="1"/>
    <col min="14" max="14" width="10.00390625" style="441" customWidth="1"/>
    <col min="15" max="15" width="13.875" style="441" customWidth="1"/>
    <col min="16" max="16" width="10.375" style="441" bestFit="1" customWidth="1"/>
    <col min="17" max="16384" width="9.125" style="441" customWidth="1"/>
  </cols>
  <sheetData>
    <row r="1" spans="1:15" ht="40.5" customHeight="1">
      <c r="A1" s="470"/>
      <c r="B1" s="470"/>
      <c r="C1" s="471"/>
      <c r="D1" s="472"/>
      <c r="E1" s="472"/>
      <c r="F1" s="472"/>
      <c r="G1" s="472"/>
      <c r="H1" s="472"/>
      <c r="I1" s="472"/>
      <c r="J1" s="472"/>
      <c r="K1" s="472"/>
      <c r="L1" s="790" t="s">
        <v>702</v>
      </c>
      <c r="M1" s="790"/>
      <c r="N1" s="790"/>
      <c r="O1" s="790"/>
    </row>
    <row r="2" spans="1:15" ht="24" customHeight="1">
      <c r="A2" s="791" t="s">
        <v>785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791"/>
      <c r="O2" s="791"/>
    </row>
    <row r="3" spans="1:15" ht="19.5" customHeight="1">
      <c r="A3" s="791"/>
      <c r="B3" s="791"/>
      <c r="C3" s="791"/>
      <c r="D3" s="791"/>
      <c r="E3" s="791"/>
      <c r="F3" s="791"/>
      <c r="G3" s="791"/>
      <c r="H3" s="791"/>
      <c r="I3" s="791"/>
      <c r="J3" s="791"/>
      <c r="K3" s="791"/>
      <c r="L3" s="791"/>
      <c r="M3" s="791"/>
      <c r="N3" s="791"/>
      <c r="O3" s="791"/>
    </row>
    <row r="4" spans="1:15" ht="13.5" thickBot="1">
      <c r="A4" s="470"/>
      <c r="B4" s="470"/>
      <c r="C4" s="471"/>
      <c r="D4" s="470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0" t="s">
        <v>726</v>
      </c>
    </row>
    <row r="5" spans="1:15" ht="44.25" customHeight="1">
      <c r="A5" s="798" t="s">
        <v>840</v>
      </c>
      <c r="B5" s="798" t="s">
        <v>764</v>
      </c>
      <c r="C5" s="787" t="s">
        <v>763</v>
      </c>
      <c r="D5" s="792" t="s">
        <v>772</v>
      </c>
      <c r="E5" s="793"/>
      <c r="F5" s="793"/>
      <c r="G5" s="793"/>
      <c r="H5" s="794" t="s">
        <v>773</v>
      </c>
      <c r="I5" s="795"/>
      <c r="J5" s="795"/>
      <c r="K5" s="796"/>
      <c r="L5" s="792" t="s">
        <v>774</v>
      </c>
      <c r="M5" s="793"/>
      <c r="N5" s="793"/>
      <c r="O5" s="797"/>
    </row>
    <row r="6" spans="1:15" ht="12.75" customHeight="1">
      <c r="A6" s="799"/>
      <c r="B6" s="799"/>
      <c r="C6" s="788"/>
      <c r="D6" s="783" t="s">
        <v>775</v>
      </c>
      <c r="E6" s="782" t="s">
        <v>776</v>
      </c>
      <c r="F6" s="782"/>
      <c r="G6" s="785" t="s">
        <v>777</v>
      </c>
      <c r="H6" s="783" t="s">
        <v>775</v>
      </c>
      <c r="I6" s="782" t="s">
        <v>776</v>
      </c>
      <c r="J6" s="782"/>
      <c r="K6" s="785" t="s">
        <v>777</v>
      </c>
      <c r="L6" s="783" t="s">
        <v>775</v>
      </c>
      <c r="M6" s="782" t="s">
        <v>776</v>
      </c>
      <c r="N6" s="782"/>
      <c r="O6" s="785" t="s">
        <v>777</v>
      </c>
    </row>
    <row r="7" spans="1:15" ht="39" thickBot="1">
      <c r="A7" s="800"/>
      <c r="B7" s="800"/>
      <c r="C7" s="789"/>
      <c r="D7" s="784"/>
      <c r="E7" s="473" t="s">
        <v>203</v>
      </c>
      <c r="F7" s="473" t="s">
        <v>4</v>
      </c>
      <c r="G7" s="786"/>
      <c r="H7" s="784"/>
      <c r="I7" s="473" t="s">
        <v>203</v>
      </c>
      <c r="J7" s="473" t="s">
        <v>4</v>
      </c>
      <c r="K7" s="786"/>
      <c r="L7" s="784"/>
      <c r="M7" s="473" t="s">
        <v>203</v>
      </c>
      <c r="N7" s="473" t="s">
        <v>4</v>
      </c>
      <c r="O7" s="786"/>
    </row>
    <row r="8" spans="1:16" ht="63" customHeight="1" thickBot="1">
      <c r="A8" s="474" t="s">
        <v>117</v>
      </c>
      <c r="B8" s="474"/>
      <c r="C8" s="475" t="s">
        <v>673</v>
      </c>
      <c r="D8" s="476">
        <f>+D9+D10</f>
        <v>943400</v>
      </c>
      <c r="E8" s="476">
        <f>+E9+E10</f>
        <v>245600</v>
      </c>
      <c r="F8" s="476"/>
      <c r="G8" s="476">
        <f>+G9+G10</f>
        <v>1189000</v>
      </c>
      <c r="H8" s="476"/>
      <c r="I8" s="476">
        <f>+I9+I10</f>
        <v>-252300</v>
      </c>
      <c r="J8" s="476"/>
      <c r="K8" s="476">
        <f aca="true" t="shared" si="0" ref="K8:K14">+I8+H8</f>
        <v>-252300</v>
      </c>
      <c r="L8" s="476">
        <f>+L9+L10</f>
        <v>943400</v>
      </c>
      <c r="M8" s="476">
        <f aca="true" t="shared" si="1" ref="M8:M13">+I8+E8</f>
        <v>-6700</v>
      </c>
      <c r="N8" s="476"/>
      <c r="O8" s="477">
        <f>+O9+O10</f>
        <v>936700</v>
      </c>
      <c r="P8" s="467"/>
    </row>
    <row r="9" spans="1:16" ht="93.75">
      <c r="A9" s="478" t="s">
        <v>778</v>
      </c>
      <c r="B9" s="478" t="s">
        <v>712</v>
      </c>
      <c r="C9" s="479" t="s">
        <v>3</v>
      </c>
      <c r="D9" s="480">
        <v>943400</v>
      </c>
      <c r="E9" s="481">
        <v>245600</v>
      </c>
      <c r="F9" s="482"/>
      <c r="G9" s="483">
        <f>++E9+D9</f>
        <v>1189000</v>
      </c>
      <c r="H9" s="484"/>
      <c r="I9" s="481"/>
      <c r="J9" s="481"/>
      <c r="K9" s="485">
        <f t="shared" si="0"/>
        <v>0</v>
      </c>
      <c r="L9" s="480">
        <f>+D9</f>
        <v>943400</v>
      </c>
      <c r="M9" s="481">
        <f t="shared" si="1"/>
        <v>245600</v>
      </c>
      <c r="N9" s="482"/>
      <c r="O9" s="485">
        <f>+M9+L9</f>
        <v>1189000</v>
      </c>
      <c r="P9" s="467"/>
    </row>
    <row r="10" spans="1:16" ht="94.5" thickBot="1">
      <c r="A10" s="486" t="s">
        <v>779</v>
      </c>
      <c r="B10" s="486" t="s">
        <v>712</v>
      </c>
      <c r="C10" s="487" t="s">
        <v>674</v>
      </c>
      <c r="D10" s="488"/>
      <c r="E10" s="489"/>
      <c r="F10" s="490"/>
      <c r="G10" s="491">
        <f>++E10+D10</f>
        <v>0</v>
      </c>
      <c r="H10" s="492"/>
      <c r="I10" s="489">
        <v>-252300</v>
      </c>
      <c r="J10" s="489"/>
      <c r="K10" s="491">
        <f t="shared" si="0"/>
        <v>-252300</v>
      </c>
      <c r="L10" s="488">
        <f>+D10</f>
        <v>0</v>
      </c>
      <c r="M10" s="489">
        <f t="shared" si="1"/>
        <v>-252300</v>
      </c>
      <c r="N10" s="490"/>
      <c r="O10" s="491">
        <f>+M10+L10</f>
        <v>-252300</v>
      </c>
      <c r="P10" s="467"/>
    </row>
    <row r="11" spans="1:16" ht="61.5" thickBot="1">
      <c r="A11" s="474" t="s">
        <v>121</v>
      </c>
      <c r="B11" s="474"/>
      <c r="C11" s="475" t="s">
        <v>675</v>
      </c>
      <c r="D11" s="493">
        <f>+D12+D13</f>
        <v>1800000</v>
      </c>
      <c r="E11" s="494">
        <f>+E12+E13</f>
        <v>1300000</v>
      </c>
      <c r="F11" s="495"/>
      <c r="G11" s="496">
        <f>+G12+G13</f>
        <v>3100000</v>
      </c>
      <c r="H11" s="497"/>
      <c r="I11" s="494">
        <f>+I12+I13</f>
        <v>-1300000</v>
      </c>
      <c r="J11" s="494"/>
      <c r="K11" s="496">
        <f t="shared" si="0"/>
        <v>-1300000</v>
      </c>
      <c r="L11" s="493">
        <f>+L12+L13</f>
        <v>1800000</v>
      </c>
      <c r="M11" s="494">
        <f t="shared" si="1"/>
        <v>0</v>
      </c>
      <c r="N11" s="495"/>
      <c r="O11" s="496">
        <f>+O12+O13</f>
        <v>1800000</v>
      </c>
      <c r="P11" s="467"/>
    </row>
    <row r="12" spans="1:16" ht="75">
      <c r="A12" s="498" t="s">
        <v>75</v>
      </c>
      <c r="B12" s="498" t="s">
        <v>712</v>
      </c>
      <c r="C12" s="479" t="s">
        <v>133</v>
      </c>
      <c r="D12" s="480">
        <v>1800000</v>
      </c>
      <c r="E12" s="481">
        <v>1300000</v>
      </c>
      <c r="F12" s="482"/>
      <c r="G12" s="485">
        <f>+E12+D12</f>
        <v>3100000</v>
      </c>
      <c r="H12" s="484"/>
      <c r="I12" s="481"/>
      <c r="J12" s="481"/>
      <c r="K12" s="485">
        <f t="shared" si="0"/>
        <v>0</v>
      </c>
      <c r="L12" s="480">
        <f>+D12</f>
        <v>1800000</v>
      </c>
      <c r="M12" s="481">
        <f t="shared" si="1"/>
        <v>1300000</v>
      </c>
      <c r="N12" s="482"/>
      <c r="O12" s="485">
        <f>+M12+L12</f>
        <v>3100000</v>
      </c>
      <c r="P12" s="467"/>
    </row>
    <row r="13" spans="1:16" ht="75.75" thickBot="1">
      <c r="A13" s="499" t="s">
        <v>76</v>
      </c>
      <c r="B13" s="499" t="s">
        <v>712</v>
      </c>
      <c r="C13" s="500" t="s">
        <v>77</v>
      </c>
      <c r="D13" s="501"/>
      <c r="E13" s="502"/>
      <c r="F13" s="503"/>
      <c r="G13" s="504">
        <f>++E13+D13</f>
        <v>0</v>
      </c>
      <c r="H13" s="505"/>
      <c r="I13" s="502">
        <v>-1300000</v>
      </c>
      <c r="J13" s="502"/>
      <c r="K13" s="504">
        <f t="shared" si="0"/>
        <v>-1300000</v>
      </c>
      <c r="L13" s="501">
        <f>+D13</f>
        <v>0</v>
      </c>
      <c r="M13" s="502">
        <f t="shared" si="1"/>
        <v>-1300000</v>
      </c>
      <c r="N13" s="503"/>
      <c r="O13" s="504">
        <f>+M13+L13</f>
        <v>-1300000</v>
      </c>
      <c r="P13" s="467"/>
    </row>
    <row r="14" spans="1:16" ht="21" thickBot="1">
      <c r="A14" s="506"/>
      <c r="B14" s="506"/>
      <c r="C14" s="507" t="s">
        <v>203</v>
      </c>
      <c r="D14" s="508">
        <f>D11+D8</f>
        <v>2743400</v>
      </c>
      <c r="E14" s="508">
        <f>E11+E8</f>
        <v>1545600</v>
      </c>
      <c r="F14" s="508"/>
      <c r="G14" s="508">
        <f>G11+G8</f>
        <v>4289000</v>
      </c>
      <c r="H14" s="509"/>
      <c r="I14" s="510">
        <f>I11+I8</f>
        <v>-1552300</v>
      </c>
      <c r="J14" s="510"/>
      <c r="K14" s="511">
        <f t="shared" si="0"/>
        <v>-1552300</v>
      </c>
      <c r="L14" s="508">
        <f>L11+L8</f>
        <v>2743400</v>
      </c>
      <c r="M14" s="508">
        <f>M11+M8</f>
        <v>-6700</v>
      </c>
      <c r="N14" s="512"/>
      <c r="O14" s="513">
        <f>O11+O8</f>
        <v>2736700</v>
      </c>
      <c r="P14" s="467"/>
    </row>
    <row r="15" spans="1:2" ht="15.75">
      <c r="A15" s="468"/>
      <c r="B15" s="468"/>
    </row>
    <row r="16" spans="1:2" ht="15.75">
      <c r="A16" s="468"/>
      <c r="B16" s="468"/>
    </row>
    <row r="17" spans="1:2" ht="15.75">
      <c r="A17" s="468"/>
      <c r="B17" s="468"/>
    </row>
    <row r="18" spans="1:2" ht="15.75">
      <c r="A18" s="468"/>
      <c r="B18" s="468"/>
    </row>
    <row r="19" spans="1:2" ht="15.75">
      <c r="A19" s="468"/>
      <c r="B19" s="468"/>
    </row>
    <row r="20" spans="1:2" ht="15.75">
      <c r="A20" s="469"/>
      <c r="B20" s="469"/>
    </row>
    <row r="21" spans="1:2" ht="15.75">
      <c r="A21" s="469"/>
      <c r="B21" s="469"/>
    </row>
    <row r="22" spans="1:2" ht="15.75">
      <c r="A22" s="469"/>
      <c r="B22" s="469"/>
    </row>
    <row r="23" spans="1:2" ht="15.75">
      <c r="A23" s="469"/>
      <c r="B23" s="469"/>
    </row>
    <row r="24" spans="1:2" ht="15.75">
      <c r="A24" s="469"/>
      <c r="B24" s="469"/>
    </row>
    <row r="25" spans="1:2" ht="15.75">
      <c r="A25" s="469"/>
      <c r="B25" s="469"/>
    </row>
    <row r="26" spans="1:2" ht="15.75">
      <c r="A26" s="469"/>
      <c r="B26" s="469"/>
    </row>
    <row r="27" spans="1:2" ht="15.75">
      <c r="A27" s="469"/>
      <c r="B27" s="469"/>
    </row>
    <row r="28" spans="1:2" ht="15.75">
      <c r="A28" s="469"/>
      <c r="B28" s="469"/>
    </row>
    <row r="29" spans="1:2" ht="15.75">
      <c r="A29" s="469"/>
      <c r="B29" s="469"/>
    </row>
    <row r="30" spans="1:2" ht="15.75">
      <c r="A30" s="469"/>
      <c r="B30" s="469"/>
    </row>
    <row r="31" spans="1:2" ht="15.75">
      <c r="A31" s="469"/>
      <c r="B31" s="469"/>
    </row>
    <row r="32" spans="1:2" ht="15.75">
      <c r="A32" s="469"/>
      <c r="B32" s="469"/>
    </row>
    <row r="33" spans="1:2" ht="15.75">
      <c r="A33" s="469"/>
      <c r="B33" s="469"/>
    </row>
    <row r="34" spans="1:2" ht="15.75">
      <c r="A34" s="469"/>
      <c r="B34" s="469"/>
    </row>
    <row r="35" spans="1:2" ht="15.75">
      <c r="A35" s="469"/>
      <c r="B35" s="469"/>
    </row>
    <row r="36" spans="1:2" ht="15.75">
      <c r="A36" s="469"/>
      <c r="B36" s="469"/>
    </row>
  </sheetData>
  <sheetProtection formatCells="0" formatColumns="0" formatRows="0" insertColumns="0" insertRows="0" insertHyperlinks="0" deleteColumns="0" deleteRows="0" sort="0" autoFilter="0" pivotTables="0"/>
  <autoFilter ref="P7:P14"/>
  <mergeCells count="18">
    <mergeCell ref="C5:C7"/>
    <mergeCell ref="L1:O1"/>
    <mergeCell ref="A3:O3"/>
    <mergeCell ref="D5:G5"/>
    <mergeCell ref="H5:K5"/>
    <mergeCell ref="L5:O5"/>
    <mergeCell ref="A2:O2"/>
    <mergeCell ref="B5:B7"/>
    <mergeCell ref="D6:D7"/>
    <mergeCell ref="A5:A7"/>
    <mergeCell ref="E6:F6"/>
    <mergeCell ref="I6:J6"/>
    <mergeCell ref="M6:N6"/>
    <mergeCell ref="L6:L7"/>
    <mergeCell ref="O6:O7"/>
    <mergeCell ref="G6:G7"/>
    <mergeCell ref="H6:H7"/>
    <mergeCell ref="K6:K7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A1:AF486"/>
  <sheetViews>
    <sheetView showZeros="0" view="pageBreakPreview" zoomScale="50" zoomScaleNormal="50" zoomScaleSheetLayoutView="50" zoomScalePageLayoutView="0" workbookViewId="0" topLeftCell="A1">
      <pane xSplit="4" ySplit="8" topLeftCell="E179" activePane="bottomRight" state="frozen"/>
      <selection pane="topLeft" activeCell="C2" sqref="C2:H2"/>
      <selection pane="topRight" activeCell="C2" sqref="C2:H2"/>
      <selection pane="bottomLeft" activeCell="C2" sqref="C2:H2"/>
      <selection pane="bottomRight" activeCell="R1" sqref="R1:R16384"/>
    </sheetView>
  </sheetViews>
  <sheetFormatPr defaultColWidth="9.00390625" defaultRowHeight="12.75"/>
  <cols>
    <col min="1" max="1" width="14.75390625" style="2" customWidth="1"/>
    <col min="2" max="3" width="12.625" style="2" customWidth="1"/>
    <col min="4" max="4" width="47.25390625" style="1" customWidth="1"/>
    <col min="5" max="6" width="16.75390625" style="2" customWidth="1"/>
    <col min="7" max="9" width="14.75390625" style="2" customWidth="1"/>
    <col min="10" max="10" width="16.25390625" style="2" customWidth="1"/>
    <col min="11" max="11" width="16.00390625" style="2" customWidth="1"/>
    <col min="12" max="12" width="13.00390625" style="2" customWidth="1"/>
    <col min="13" max="13" width="14.625" style="2" customWidth="1"/>
    <col min="14" max="14" width="15.00390625" style="2" customWidth="1"/>
    <col min="15" max="15" width="14.75390625" style="2" customWidth="1"/>
    <col min="16" max="16" width="23.75390625" style="2" customWidth="1"/>
    <col min="17" max="17" width="16.875" style="2" customWidth="1"/>
    <col min="18" max="18" width="17.25390625" style="2" customWidth="1"/>
    <col min="19" max="19" width="13.25390625" style="0" customWidth="1"/>
    <col min="20" max="20" width="0.74609375" style="94" customWidth="1"/>
    <col min="21" max="21" width="16.75390625" style="0" customWidth="1"/>
    <col min="22" max="22" width="10.375" style="0" bestFit="1" customWidth="1"/>
  </cols>
  <sheetData>
    <row r="1" spans="1:24" ht="72.75" customHeight="1">
      <c r="A1" s="6"/>
      <c r="B1" s="6"/>
      <c r="C1" s="6"/>
      <c r="D1" s="7"/>
      <c r="E1" s="6"/>
      <c r="F1" s="6"/>
      <c r="G1" s="6"/>
      <c r="H1" s="6"/>
      <c r="I1" s="6"/>
      <c r="J1" s="6"/>
      <c r="K1" s="6"/>
      <c r="N1" s="95"/>
      <c r="O1" s="809" t="s">
        <v>288</v>
      </c>
      <c r="P1" s="809"/>
      <c r="Q1" s="809"/>
      <c r="R1" s="95"/>
      <c r="S1" s="8"/>
      <c r="T1" s="91"/>
      <c r="U1" s="8"/>
      <c r="V1" s="8"/>
      <c r="W1" s="8"/>
      <c r="X1" s="8"/>
    </row>
    <row r="2" spans="1:24" ht="12" customHeight="1">
      <c r="A2" s="6"/>
      <c r="B2" s="6"/>
      <c r="C2" s="6"/>
      <c r="D2" s="7"/>
      <c r="E2" s="6"/>
      <c r="F2" s="6"/>
      <c r="G2" s="6"/>
      <c r="H2" s="6"/>
      <c r="I2" s="6"/>
      <c r="J2" s="6"/>
      <c r="K2" s="6"/>
      <c r="L2" s="810"/>
      <c r="M2" s="810"/>
      <c r="N2" s="810"/>
      <c r="O2" s="810"/>
      <c r="P2" s="810"/>
      <c r="Q2" s="810"/>
      <c r="R2" s="60"/>
      <c r="S2" s="8"/>
      <c r="T2" s="91"/>
      <c r="U2" s="8"/>
      <c r="V2" s="8"/>
      <c r="W2" s="8"/>
      <c r="X2" s="8"/>
    </row>
    <row r="3" spans="1:24" ht="49.5" customHeight="1" thickBot="1">
      <c r="A3" s="9"/>
      <c r="B3" s="811" t="s">
        <v>854</v>
      </c>
      <c r="C3" s="811"/>
      <c r="D3" s="811"/>
      <c r="E3" s="811"/>
      <c r="F3" s="811"/>
      <c r="G3" s="811"/>
      <c r="H3" s="811"/>
      <c r="I3" s="811"/>
      <c r="J3" s="811"/>
      <c r="K3" s="811"/>
      <c r="L3" s="811"/>
      <c r="M3" s="811"/>
      <c r="N3" s="811"/>
      <c r="O3" s="811"/>
      <c r="P3" s="811"/>
      <c r="Q3" s="5" t="s">
        <v>726</v>
      </c>
      <c r="R3" s="5"/>
      <c r="S3" s="8"/>
      <c r="T3" s="91"/>
      <c r="U3" s="8"/>
      <c r="V3" s="8"/>
      <c r="W3" s="8"/>
      <c r="X3" s="8"/>
    </row>
    <row r="4" spans="1:24" ht="15" customHeight="1">
      <c r="A4" s="801" t="s">
        <v>215</v>
      </c>
      <c r="B4" s="801" t="s">
        <v>214</v>
      </c>
      <c r="C4" s="807" t="s">
        <v>764</v>
      </c>
      <c r="D4" s="807" t="s">
        <v>724</v>
      </c>
      <c r="E4" s="807" t="s">
        <v>201</v>
      </c>
      <c r="F4" s="807"/>
      <c r="G4" s="807"/>
      <c r="H4" s="807"/>
      <c r="I4" s="807"/>
      <c r="J4" s="804" t="s">
        <v>202</v>
      </c>
      <c r="K4" s="805"/>
      <c r="L4" s="805"/>
      <c r="M4" s="805"/>
      <c r="N4" s="805"/>
      <c r="O4" s="805"/>
      <c r="P4" s="806"/>
      <c r="Q4" s="807" t="s">
        <v>827</v>
      </c>
      <c r="R4" s="61"/>
      <c r="S4" s="8"/>
      <c r="T4" s="91"/>
      <c r="U4" s="8"/>
      <c r="V4" s="8"/>
      <c r="W4" s="8"/>
      <c r="X4" s="8"/>
    </row>
    <row r="5" spans="1:24" ht="21" customHeight="1">
      <c r="A5" s="802"/>
      <c r="B5" s="802"/>
      <c r="C5" s="807"/>
      <c r="D5" s="807"/>
      <c r="E5" s="807" t="s">
        <v>203</v>
      </c>
      <c r="F5" s="808" t="s">
        <v>843</v>
      </c>
      <c r="G5" s="807" t="s">
        <v>851</v>
      </c>
      <c r="H5" s="807"/>
      <c r="I5" s="808" t="s">
        <v>761</v>
      </c>
      <c r="J5" s="807" t="s">
        <v>203</v>
      </c>
      <c r="K5" s="808" t="s">
        <v>843</v>
      </c>
      <c r="L5" s="807" t="s">
        <v>851</v>
      </c>
      <c r="M5" s="807"/>
      <c r="N5" s="808" t="s">
        <v>761</v>
      </c>
      <c r="O5" s="804" t="s">
        <v>851</v>
      </c>
      <c r="P5" s="806"/>
      <c r="Q5" s="807"/>
      <c r="R5" s="61"/>
      <c r="S5" s="10"/>
      <c r="T5" s="91"/>
      <c r="U5" s="8"/>
      <c r="V5" s="8"/>
      <c r="W5" s="8"/>
      <c r="X5" s="8"/>
    </row>
    <row r="6" spans="1:24" ht="21" customHeight="1">
      <c r="A6" s="802"/>
      <c r="B6" s="802"/>
      <c r="C6" s="807"/>
      <c r="D6" s="807"/>
      <c r="E6" s="807"/>
      <c r="F6" s="808"/>
      <c r="G6" s="807" t="s">
        <v>686</v>
      </c>
      <c r="H6" s="807" t="s">
        <v>762</v>
      </c>
      <c r="I6" s="808"/>
      <c r="J6" s="807"/>
      <c r="K6" s="808"/>
      <c r="L6" s="807" t="s">
        <v>686</v>
      </c>
      <c r="M6" s="807" t="s">
        <v>762</v>
      </c>
      <c r="N6" s="808"/>
      <c r="O6" s="807" t="s">
        <v>872</v>
      </c>
      <c r="P6" s="801" t="s">
        <v>727</v>
      </c>
      <c r="Q6" s="807"/>
      <c r="R6" s="61"/>
      <c r="S6" s="10"/>
      <c r="T6" s="91"/>
      <c r="U6" s="8"/>
      <c r="V6" s="8"/>
      <c r="W6" s="8"/>
      <c r="X6" s="8"/>
    </row>
    <row r="7" spans="1:24" ht="114.75" customHeight="1" thickBot="1">
      <c r="A7" s="803"/>
      <c r="B7" s="803"/>
      <c r="C7" s="807"/>
      <c r="D7" s="807"/>
      <c r="E7" s="807"/>
      <c r="F7" s="808"/>
      <c r="G7" s="807"/>
      <c r="H7" s="807"/>
      <c r="I7" s="808"/>
      <c r="J7" s="807"/>
      <c r="K7" s="808"/>
      <c r="L7" s="807"/>
      <c r="M7" s="807"/>
      <c r="N7" s="808"/>
      <c r="O7" s="807"/>
      <c r="P7" s="803"/>
      <c r="Q7" s="807"/>
      <c r="R7" s="61"/>
      <c r="S7" s="10"/>
      <c r="T7" s="91"/>
      <c r="U7" s="8"/>
      <c r="V7" s="8"/>
      <c r="W7" s="8"/>
      <c r="X7" s="8"/>
    </row>
    <row r="8" spans="1:24" s="4" customFormat="1" ht="13.5" customHeight="1" thickBot="1">
      <c r="A8" s="3">
        <v>1</v>
      </c>
      <c r="B8" s="3">
        <v>2</v>
      </c>
      <c r="C8" s="397"/>
      <c r="D8" s="11">
        <v>3</v>
      </c>
      <c r="E8" s="12">
        <v>4</v>
      </c>
      <c r="F8" s="64"/>
      <c r="G8" s="13">
        <v>5</v>
      </c>
      <c r="H8" s="13">
        <v>6</v>
      </c>
      <c r="I8" s="64"/>
      <c r="J8" s="64">
        <v>7</v>
      </c>
      <c r="K8" s="13">
        <v>8</v>
      </c>
      <c r="L8" s="13">
        <v>9</v>
      </c>
      <c r="M8" s="13">
        <v>10</v>
      </c>
      <c r="N8" s="13">
        <v>11</v>
      </c>
      <c r="O8" s="14">
        <v>12</v>
      </c>
      <c r="P8" s="101">
        <v>13</v>
      </c>
      <c r="Q8" s="396">
        <v>14</v>
      </c>
      <c r="R8" s="62"/>
      <c r="S8" s="15"/>
      <c r="T8" s="92"/>
      <c r="U8" s="15"/>
      <c r="V8" s="15"/>
      <c r="W8" s="15"/>
      <c r="X8" s="15"/>
    </row>
    <row r="9" spans="1:24" s="66" customFormat="1" ht="44.25" customHeight="1">
      <c r="A9" s="375" t="s">
        <v>43</v>
      </c>
      <c r="B9" s="240" t="s">
        <v>112</v>
      </c>
      <c r="C9" s="240"/>
      <c r="D9" s="366" t="s">
        <v>146</v>
      </c>
      <c r="E9" s="242">
        <f>+F9+I9</f>
        <v>0</v>
      </c>
      <c r="F9" s="242"/>
      <c r="G9" s="116"/>
      <c r="H9" s="241"/>
      <c r="I9" s="402"/>
      <c r="J9" s="107"/>
      <c r="K9" s="116"/>
      <c r="L9" s="116"/>
      <c r="M9" s="116"/>
      <c r="N9" s="241"/>
      <c r="O9" s="107"/>
      <c r="P9" s="108"/>
      <c r="Q9" s="271"/>
      <c r="R9" s="63"/>
      <c r="S9" s="250"/>
      <c r="T9" s="122" t="e">
        <f>+O10+E10-#REF!</f>
        <v>#REF!</v>
      </c>
      <c r="U9" s="170">
        <v>1585100</v>
      </c>
      <c r="V9" s="65"/>
      <c r="W9" s="65"/>
      <c r="X9" s="65"/>
    </row>
    <row r="10" spans="1:24" s="66" customFormat="1" ht="44.25" customHeight="1">
      <c r="A10" s="154" t="s">
        <v>822</v>
      </c>
      <c r="B10" s="376" t="s">
        <v>112</v>
      </c>
      <c r="C10" s="376"/>
      <c r="D10" s="161" t="s">
        <v>146</v>
      </c>
      <c r="E10" s="377">
        <f aca="true" t="shared" si="0" ref="E10:E73">+F10+I10</f>
        <v>0</v>
      </c>
      <c r="F10" s="377"/>
      <c r="G10" s="378"/>
      <c r="H10" s="379"/>
      <c r="I10" s="403"/>
      <c r="J10" s="380"/>
      <c r="K10" s="378"/>
      <c r="L10" s="378"/>
      <c r="M10" s="378"/>
      <c r="N10" s="379"/>
      <c r="O10" s="380"/>
      <c r="P10" s="381"/>
      <c r="Q10" s="382"/>
      <c r="R10" s="63"/>
      <c r="S10" s="250"/>
      <c r="T10" s="122" t="e">
        <f>+#REF!+#REF!-#REF!</f>
        <v>#REF!</v>
      </c>
      <c r="U10" s="65"/>
      <c r="V10" s="65"/>
      <c r="W10" s="65"/>
      <c r="X10" s="65"/>
    </row>
    <row r="11" spans="1:24" s="19" customFormat="1" ht="75">
      <c r="A11" s="158" t="s">
        <v>16</v>
      </c>
      <c r="B11" s="158" t="s">
        <v>829</v>
      </c>
      <c r="C11" s="158"/>
      <c r="D11" s="232" t="s">
        <v>878</v>
      </c>
      <c r="E11" s="243">
        <f t="shared" si="0"/>
        <v>0</v>
      </c>
      <c r="F11" s="243"/>
      <c r="G11" s="233"/>
      <c r="H11" s="234"/>
      <c r="I11" s="404"/>
      <c r="J11" s="235"/>
      <c r="K11" s="236"/>
      <c r="L11" s="237"/>
      <c r="M11" s="237"/>
      <c r="N11" s="257"/>
      <c r="O11" s="239"/>
      <c r="P11" s="238"/>
      <c r="Q11" s="272"/>
      <c r="R11" s="63"/>
      <c r="S11" s="250"/>
      <c r="T11" s="122">
        <f>+O11+E11</f>
        <v>0</v>
      </c>
      <c r="U11" s="18"/>
      <c r="V11" s="18"/>
      <c r="W11" s="18"/>
      <c r="X11" s="18"/>
    </row>
    <row r="12" spans="1:24" s="19" customFormat="1" ht="37.5">
      <c r="A12" s="158" t="s">
        <v>189</v>
      </c>
      <c r="B12" s="158" t="s">
        <v>748</v>
      </c>
      <c r="C12" s="158"/>
      <c r="D12" s="128" t="s">
        <v>190</v>
      </c>
      <c r="E12" s="243">
        <f t="shared" si="0"/>
        <v>0</v>
      </c>
      <c r="F12" s="243"/>
      <c r="G12" s="233"/>
      <c r="H12" s="234"/>
      <c r="I12" s="404"/>
      <c r="J12" s="235"/>
      <c r="K12" s="236"/>
      <c r="L12" s="237"/>
      <c r="M12" s="237"/>
      <c r="N12" s="257"/>
      <c r="O12" s="239"/>
      <c r="P12" s="238"/>
      <c r="Q12" s="272"/>
      <c r="R12" s="63"/>
      <c r="S12" s="250"/>
      <c r="T12" s="122">
        <f>+O12+E12</f>
        <v>0</v>
      </c>
      <c r="U12" s="18"/>
      <c r="V12" s="18"/>
      <c r="W12" s="18"/>
      <c r="X12" s="18"/>
    </row>
    <row r="13" spans="1:24" s="19" customFormat="1" ht="18.75">
      <c r="A13" s="125" t="s">
        <v>20</v>
      </c>
      <c r="B13" s="158" t="s">
        <v>746</v>
      </c>
      <c r="C13" s="158"/>
      <c r="D13" s="232" t="s">
        <v>685</v>
      </c>
      <c r="E13" s="243">
        <f t="shared" si="0"/>
        <v>0</v>
      </c>
      <c r="F13" s="243"/>
      <c r="G13" s="233"/>
      <c r="H13" s="234"/>
      <c r="I13" s="404"/>
      <c r="J13" s="235"/>
      <c r="K13" s="236"/>
      <c r="L13" s="237"/>
      <c r="M13" s="237"/>
      <c r="N13" s="257"/>
      <c r="O13" s="239"/>
      <c r="P13" s="238"/>
      <c r="Q13" s="272"/>
      <c r="R13" s="63"/>
      <c r="S13" s="250"/>
      <c r="T13" s="122"/>
      <c r="U13" s="18"/>
      <c r="V13" s="18"/>
      <c r="W13" s="18"/>
      <c r="X13" s="18"/>
    </row>
    <row r="14" spans="1:24" s="100" customFormat="1" ht="93.75">
      <c r="A14" s="153" t="s">
        <v>17</v>
      </c>
      <c r="B14" s="153" t="s">
        <v>746</v>
      </c>
      <c r="C14" s="153"/>
      <c r="D14" s="291" t="s">
        <v>57</v>
      </c>
      <c r="E14" s="292">
        <f t="shared" si="0"/>
        <v>0</v>
      </c>
      <c r="F14" s="292"/>
      <c r="G14" s="293"/>
      <c r="H14" s="294"/>
      <c r="I14" s="405"/>
      <c r="J14" s="295"/>
      <c r="K14" s="296"/>
      <c r="L14" s="297"/>
      <c r="M14" s="297"/>
      <c r="N14" s="298"/>
      <c r="O14" s="299"/>
      <c r="P14" s="300"/>
      <c r="Q14" s="301"/>
      <c r="R14" s="63"/>
      <c r="S14" s="302"/>
      <c r="T14" s="252"/>
      <c r="U14" s="93"/>
      <c r="V14" s="93"/>
      <c r="W14" s="93"/>
      <c r="X14" s="93"/>
    </row>
    <row r="15" spans="1:24" s="100" customFormat="1" ht="37.5">
      <c r="A15" s="153" t="s">
        <v>18</v>
      </c>
      <c r="B15" s="153" t="s">
        <v>746</v>
      </c>
      <c r="C15" s="153"/>
      <c r="D15" s="291" t="s">
        <v>19</v>
      </c>
      <c r="E15" s="292">
        <f t="shared" si="0"/>
        <v>0</v>
      </c>
      <c r="F15" s="292"/>
      <c r="G15" s="293"/>
      <c r="H15" s="294"/>
      <c r="I15" s="405"/>
      <c r="J15" s="303"/>
      <c r="K15" s="304"/>
      <c r="L15" s="304"/>
      <c r="M15" s="304"/>
      <c r="N15" s="305"/>
      <c r="O15" s="306"/>
      <c r="P15" s="307"/>
      <c r="Q15" s="301"/>
      <c r="R15" s="63"/>
      <c r="S15" s="302"/>
      <c r="T15" s="252">
        <f>+O15+E15</f>
        <v>0</v>
      </c>
      <c r="U15" s="93"/>
      <c r="V15" s="93"/>
      <c r="W15" s="93"/>
      <c r="X15" s="93"/>
    </row>
    <row r="16" spans="1:24" s="71" customFormat="1" ht="40.5">
      <c r="A16" s="154" t="s">
        <v>865</v>
      </c>
      <c r="B16" s="154" t="s">
        <v>113</v>
      </c>
      <c r="C16" s="154"/>
      <c r="D16" s="155" t="s">
        <v>687</v>
      </c>
      <c r="E16" s="69">
        <f t="shared" si="0"/>
        <v>0</v>
      </c>
      <c r="F16" s="69"/>
      <c r="G16" s="67"/>
      <c r="H16" s="77"/>
      <c r="I16" s="406"/>
      <c r="J16" s="110"/>
      <c r="K16" s="67"/>
      <c r="L16" s="67"/>
      <c r="M16" s="67"/>
      <c r="N16" s="77"/>
      <c r="O16" s="110"/>
      <c r="P16" s="68"/>
      <c r="Q16" s="273"/>
      <c r="R16" s="63"/>
      <c r="S16" s="250"/>
      <c r="T16" s="122">
        <f>+O16+E16</f>
        <v>0</v>
      </c>
      <c r="U16" s="351">
        <v>-85400</v>
      </c>
      <c r="V16" s="70"/>
      <c r="W16" s="70"/>
      <c r="X16" s="70"/>
    </row>
    <row r="17" spans="1:24" s="71" customFormat="1" ht="40.5">
      <c r="A17" s="154" t="s">
        <v>109</v>
      </c>
      <c r="B17" s="154" t="s">
        <v>113</v>
      </c>
      <c r="C17" s="154"/>
      <c r="D17" s="155" t="s">
        <v>687</v>
      </c>
      <c r="E17" s="69">
        <f t="shared" si="0"/>
        <v>0</v>
      </c>
      <c r="F17" s="69"/>
      <c r="G17" s="67"/>
      <c r="H17" s="77"/>
      <c r="I17" s="406"/>
      <c r="J17" s="110"/>
      <c r="K17" s="67"/>
      <c r="L17" s="67"/>
      <c r="M17" s="67"/>
      <c r="N17" s="77"/>
      <c r="O17" s="110"/>
      <c r="P17" s="68"/>
      <c r="Q17" s="273"/>
      <c r="R17" s="63"/>
      <c r="S17" s="250"/>
      <c r="T17" s="122">
        <f>+O17+E17</f>
        <v>0</v>
      </c>
      <c r="U17" s="70"/>
      <c r="V17" s="70"/>
      <c r="W17" s="70"/>
      <c r="X17" s="70"/>
    </row>
    <row r="18" spans="1:24" s="21" customFormat="1" ht="75.75" customHeight="1">
      <c r="A18" s="125" t="s">
        <v>58</v>
      </c>
      <c r="B18" s="125" t="s">
        <v>26</v>
      </c>
      <c r="C18" s="125"/>
      <c r="D18" s="124" t="s">
        <v>703</v>
      </c>
      <c r="E18" s="87">
        <f t="shared" si="0"/>
        <v>0</v>
      </c>
      <c r="F18" s="87"/>
      <c r="G18" s="53"/>
      <c r="H18" s="82"/>
      <c r="I18" s="407"/>
      <c r="J18" s="111"/>
      <c r="K18" s="53"/>
      <c r="L18" s="53"/>
      <c r="M18" s="53"/>
      <c r="N18" s="82"/>
      <c r="O18" s="261"/>
      <c r="P18" s="54"/>
      <c r="Q18" s="274"/>
      <c r="R18" s="63"/>
      <c r="S18" s="250"/>
      <c r="T18" s="122">
        <f>+O18+E18</f>
        <v>0</v>
      </c>
      <c r="U18" s="20"/>
      <c r="V18" s="20"/>
      <c r="W18" s="20"/>
      <c r="X18" s="20"/>
    </row>
    <row r="19" spans="1:24" s="21" customFormat="1" ht="18.75">
      <c r="A19" s="125" t="s">
        <v>21</v>
      </c>
      <c r="B19" s="125" t="s">
        <v>27</v>
      </c>
      <c r="C19" s="125"/>
      <c r="D19" s="124" t="s">
        <v>704</v>
      </c>
      <c r="E19" s="87">
        <f t="shared" si="0"/>
        <v>0</v>
      </c>
      <c r="F19" s="87"/>
      <c r="G19" s="53"/>
      <c r="H19" s="82"/>
      <c r="I19" s="407"/>
      <c r="J19" s="111"/>
      <c r="K19" s="53"/>
      <c r="L19" s="53"/>
      <c r="M19" s="53"/>
      <c r="N19" s="82"/>
      <c r="O19" s="261"/>
      <c r="P19" s="54"/>
      <c r="Q19" s="274"/>
      <c r="R19" s="63"/>
      <c r="S19" s="250"/>
      <c r="T19" s="122">
        <f>+O19+E19</f>
        <v>0</v>
      </c>
      <c r="U19" s="20"/>
      <c r="V19" s="20"/>
      <c r="W19" s="20"/>
      <c r="X19" s="20"/>
    </row>
    <row r="20" spans="1:24" s="21" customFormat="1" ht="18.75">
      <c r="A20" s="125" t="s">
        <v>643</v>
      </c>
      <c r="B20" s="158" t="s">
        <v>746</v>
      </c>
      <c r="C20" s="158"/>
      <c r="D20" s="232" t="s">
        <v>685</v>
      </c>
      <c r="E20" s="87">
        <f t="shared" si="0"/>
        <v>0</v>
      </c>
      <c r="F20" s="87"/>
      <c r="G20" s="53"/>
      <c r="H20" s="82"/>
      <c r="I20" s="407"/>
      <c r="J20" s="111"/>
      <c r="K20" s="53"/>
      <c r="L20" s="53"/>
      <c r="M20" s="53"/>
      <c r="N20" s="82"/>
      <c r="O20" s="261"/>
      <c r="P20" s="54"/>
      <c r="Q20" s="274"/>
      <c r="R20" s="63"/>
      <c r="S20" s="250"/>
      <c r="T20" s="122"/>
      <c r="U20" s="20"/>
      <c r="V20" s="20"/>
      <c r="W20" s="20"/>
      <c r="X20" s="20"/>
    </row>
    <row r="21" spans="1:24" s="312" customFormat="1" ht="93.75">
      <c r="A21" s="153" t="s">
        <v>22</v>
      </c>
      <c r="B21" s="153" t="s">
        <v>746</v>
      </c>
      <c r="C21" s="153"/>
      <c r="D21" s="247" t="s">
        <v>57</v>
      </c>
      <c r="E21" s="316">
        <f t="shared" si="0"/>
        <v>0</v>
      </c>
      <c r="F21" s="316"/>
      <c r="G21" s="317"/>
      <c r="H21" s="318"/>
      <c r="I21" s="408"/>
      <c r="J21" s="168"/>
      <c r="K21" s="317"/>
      <c r="L21" s="317"/>
      <c r="M21" s="317"/>
      <c r="N21" s="318"/>
      <c r="O21" s="319"/>
      <c r="P21" s="320"/>
      <c r="Q21" s="274"/>
      <c r="R21" s="63"/>
      <c r="S21" s="302"/>
      <c r="T21" s="252"/>
      <c r="U21" s="97"/>
      <c r="V21" s="97"/>
      <c r="W21" s="97"/>
      <c r="X21" s="97"/>
    </row>
    <row r="22" spans="1:24" s="96" customFormat="1" ht="37.5">
      <c r="A22" s="308" t="s">
        <v>23</v>
      </c>
      <c r="B22" s="308" t="s">
        <v>746</v>
      </c>
      <c r="C22" s="308"/>
      <c r="D22" s="322" t="s">
        <v>24</v>
      </c>
      <c r="E22" s="316">
        <f t="shared" si="0"/>
        <v>0</v>
      </c>
      <c r="F22" s="316"/>
      <c r="G22" s="317"/>
      <c r="H22" s="318"/>
      <c r="I22" s="408"/>
      <c r="J22" s="168"/>
      <c r="K22" s="317"/>
      <c r="L22" s="317"/>
      <c r="M22" s="317"/>
      <c r="N22" s="318"/>
      <c r="O22" s="319"/>
      <c r="P22" s="320"/>
      <c r="Q22" s="321"/>
      <c r="R22" s="63"/>
      <c r="S22" s="302"/>
      <c r="T22" s="252">
        <f>+O22+E22</f>
        <v>0</v>
      </c>
      <c r="U22" s="97"/>
      <c r="V22" s="98"/>
      <c r="W22" s="98"/>
      <c r="X22" s="98"/>
    </row>
    <row r="23" spans="1:24" s="71" customFormat="1" ht="81">
      <c r="A23" s="154" t="s">
        <v>300</v>
      </c>
      <c r="B23" s="154" t="s">
        <v>298</v>
      </c>
      <c r="C23" s="154"/>
      <c r="D23" s="155" t="s">
        <v>689</v>
      </c>
      <c r="E23" s="69">
        <f t="shared" si="0"/>
        <v>0</v>
      </c>
      <c r="F23" s="69"/>
      <c r="G23" s="67"/>
      <c r="H23" s="77"/>
      <c r="I23" s="406"/>
      <c r="J23" s="110"/>
      <c r="K23" s="67"/>
      <c r="L23" s="67"/>
      <c r="M23" s="67"/>
      <c r="N23" s="77"/>
      <c r="O23" s="110"/>
      <c r="P23" s="68"/>
      <c r="Q23" s="273"/>
      <c r="R23" s="63"/>
      <c r="S23" s="250"/>
      <c r="T23" s="122"/>
      <c r="U23" s="351">
        <v>-170000</v>
      </c>
      <c r="V23" s="70"/>
      <c r="W23" s="70"/>
      <c r="X23" s="70"/>
    </row>
    <row r="24" spans="1:24" s="71" customFormat="1" ht="81">
      <c r="A24" s="154" t="s">
        <v>299</v>
      </c>
      <c r="B24" s="154" t="s">
        <v>298</v>
      </c>
      <c r="C24" s="154"/>
      <c r="D24" s="155" t="s">
        <v>689</v>
      </c>
      <c r="E24" s="69">
        <f t="shared" si="0"/>
        <v>0</v>
      </c>
      <c r="F24" s="69"/>
      <c r="G24" s="67"/>
      <c r="H24" s="77"/>
      <c r="I24" s="406"/>
      <c r="J24" s="110"/>
      <c r="K24" s="67"/>
      <c r="L24" s="67"/>
      <c r="M24" s="67"/>
      <c r="N24" s="77"/>
      <c r="O24" s="110"/>
      <c r="P24" s="68"/>
      <c r="Q24" s="273"/>
      <c r="R24" s="63"/>
      <c r="S24" s="250"/>
      <c r="T24" s="122"/>
      <c r="U24" s="70"/>
      <c r="V24" s="70"/>
      <c r="W24" s="70"/>
      <c r="X24" s="70"/>
    </row>
    <row r="25" spans="1:24" s="23" customFormat="1" ht="20.25">
      <c r="A25" s="125" t="s">
        <v>644</v>
      </c>
      <c r="B25" s="125"/>
      <c r="C25" s="125"/>
      <c r="D25" s="227" t="s">
        <v>645</v>
      </c>
      <c r="E25" s="134">
        <f t="shared" si="0"/>
        <v>0</v>
      </c>
      <c r="F25" s="134"/>
      <c r="G25" s="53"/>
      <c r="H25" s="82"/>
      <c r="I25" s="407"/>
      <c r="J25" s="111"/>
      <c r="K25" s="53"/>
      <c r="L25" s="53"/>
      <c r="M25" s="53"/>
      <c r="N25" s="82"/>
      <c r="O25" s="261"/>
      <c r="P25" s="54"/>
      <c r="Q25" s="274"/>
      <c r="R25" s="63"/>
      <c r="S25" s="250"/>
      <c r="T25" s="122"/>
      <c r="U25" s="20"/>
      <c r="V25" s="22"/>
      <c r="W25" s="22"/>
      <c r="X25" s="22"/>
    </row>
    <row r="26" spans="1:24" s="23" customFormat="1" ht="37.5">
      <c r="A26" s="125" t="s">
        <v>646</v>
      </c>
      <c r="B26" s="125" t="s">
        <v>74</v>
      </c>
      <c r="C26" s="125"/>
      <c r="D26" s="227" t="s">
        <v>63</v>
      </c>
      <c r="E26" s="134">
        <f t="shared" si="0"/>
        <v>0</v>
      </c>
      <c r="F26" s="134"/>
      <c r="G26" s="53"/>
      <c r="H26" s="82"/>
      <c r="I26" s="407"/>
      <c r="J26" s="111"/>
      <c r="K26" s="53"/>
      <c r="L26" s="53"/>
      <c r="M26" s="53"/>
      <c r="N26" s="82"/>
      <c r="O26" s="261"/>
      <c r="P26" s="54"/>
      <c r="Q26" s="274"/>
      <c r="R26" s="63"/>
      <c r="S26" s="250"/>
      <c r="T26" s="122"/>
      <c r="U26" s="20"/>
      <c r="V26" s="22"/>
      <c r="W26" s="22"/>
      <c r="X26" s="22"/>
    </row>
    <row r="27" spans="1:24" s="23" customFormat="1" ht="20.25">
      <c r="A27" s="125" t="s">
        <v>647</v>
      </c>
      <c r="B27" s="125" t="s">
        <v>27</v>
      </c>
      <c r="C27" s="125"/>
      <c r="D27" s="227" t="s">
        <v>704</v>
      </c>
      <c r="E27" s="134">
        <f t="shared" si="0"/>
        <v>0</v>
      </c>
      <c r="F27" s="134"/>
      <c r="G27" s="53"/>
      <c r="H27" s="82"/>
      <c r="I27" s="407"/>
      <c r="J27" s="111"/>
      <c r="K27" s="53"/>
      <c r="L27" s="53"/>
      <c r="M27" s="53"/>
      <c r="N27" s="82"/>
      <c r="O27" s="261"/>
      <c r="P27" s="54"/>
      <c r="Q27" s="274"/>
      <c r="R27" s="63"/>
      <c r="S27" s="250"/>
      <c r="T27" s="122"/>
      <c r="U27" s="20"/>
      <c r="V27" s="22"/>
      <c r="W27" s="22"/>
      <c r="X27" s="22"/>
    </row>
    <row r="28" spans="1:24" s="23" customFormat="1" ht="20.25">
      <c r="A28" s="125" t="s">
        <v>25</v>
      </c>
      <c r="B28" s="125" t="s">
        <v>746</v>
      </c>
      <c r="C28" s="125"/>
      <c r="D28" s="227" t="s">
        <v>685</v>
      </c>
      <c r="E28" s="134">
        <f t="shared" si="0"/>
        <v>0</v>
      </c>
      <c r="F28" s="134"/>
      <c r="G28" s="53"/>
      <c r="H28" s="82"/>
      <c r="I28" s="407"/>
      <c r="J28" s="111"/>
      <c r="K28" s="53"/>
      <c r="L28" s="53"/>
      <c r="M28" s="53"/>
      <c r="N28" s="82"/>
      <c r="O28" s="261"/>
      <c r="P28" s="54"/>
      <c r="Q28" s="274"/>
      <c r="R28" s="63"/>
      <c r="S28" s="250"/>
      <c r="T28" s="122"/>
      <c r="U28" s="20"/>
      <c r="V28" s="22"/>
      <c r="W28" s="22"/>
      <c r="X28" s="22"/>
    </row>
    <row r="29" spans="1:24" s="23" customFormat="1" ht="37.5">
      <c r="A29" s="125" t="s">
        <v>648</v>
      </c>
      <c r="B29" s="125" t="s">
        <v>746</v>
      </c>
      <c r="C29" s="125"/>
      <c r="D29" s="227" t="s">
        <v>666</v>
      </c>
      <c r="E29" s="134">
        <f t="shared" si="0"/>
        <v>0</v>
      </c>
      <c r="F29" s="134"/>
      <c r="G29" s="53"/>
      <c r="H29" s="82"/>
      <c r="I29" s="407"/>
      <c r="J29" s="111"/>
      <c r="K29" s="53"/>
      <c r="L29" s="53"/>
      <c r="M29" s="53"/>
      <c r="N29" s="82"/>
      <c r="O29" s="261"/>
      <c r="P29" s="54"/>
      <c r="Q29" s="274"/>
      <c r="R29" s="63"/>
      <c r="S29" s="250"/>
      <c r="T29" s="122"/>
      <c r="U29" s="20"/>
      <c r="V29" s="22"/>
      <c r="W29" s="22"/>
      <c r="X29" s="22"/>
    </row>
    <row r="30" spans="1:24" s="288" customFormat="1" ht="60.75">
      <c r="A30" s="156" t="s">
        <v>866</v>
      </c>
      <c r="B30" s="156" t="s">
        <v>114</v>
      </c>
      <c r="C30" s="156"/>
      <c r="D30" s="161" t="s">
        <v>29</v>
      </c>
      <c r="E30" s="189">
        <f t="shared" si="0"/>
        <v>0</v>
      </c>
      <c r="F30" s="189"/>
      <c r="G30" s="183"/>
      <c r="H30" s="184"/>
      <c r="I30" s="409"/>
      <c r="J30" s="185"/>
      <c r="K30" s="183"/>
      <c r="L30" s="183"/>
      <c r="M30" s="183"/>
      <c r="N30" s="184"/>
      <c r="O30" s="185"/>
      <c r="P30" s="186"/>
      <c r="Q30" s="275"/>
      <c r="R30" s="63"/>
      <c r="S30" s="250"/>
      <c r="T30" s="122">
        <v>255906100</v>
      </c>
      <c r="U30" s="289">
        <v>-4712180</v>
      </c>
      <c r="V30" s="290"/>
      <c r="W30" s="290"/>
      <c r="X30" s="290"/>
    </row>
    <row r="31" spans="1:24" s="288" customFormat="1" ht="60.75">
      <c r="A31" s="156" t="s">
        <v>110</v>
      </c>
      <c r="B31" s="156" t="s">
        <v>114</v>
      </c>
      <c r="C31" s="156"/>
      <c r="D31" s="155" t="s">
        <v>29</v>
      </c>
      <c r="E31" s="189">
        <f t="shared" si="0"/>
        <v>0</v>
      </c>
      <c r="F31" s="189"/>
      <c r="G31" s="183"/>
      <c r="H31" s="184"/>
      <c r="I31" s="409"/>
      <c r="J31" s="185"/>
      <c r="K31" s="183"/>
      <c r="L31" s="183"/>
      <c r="M31" s="183"/>
      <c r="N31" s="184"/>
      <c r="O31" s="185"/>
      <c r="P31" s="186"/>
      <c r="Q31" s="275"/>
      <c r="R31" s="63"/>
      <c r="S31" s="250"/>
      <c r="T31" s="122">
        <v>255906100</v>
      </c>
      <c r="U31" s="289"/>
      <c r="V31" s="290"/>
      <c r="W31" s="290"/>
      <c r="X31" s="290"/>
    </row>
    <row r="32" spans="1:24" s="119" customFormat="1" ht="75">
      <c r="A32" s="125" t="s">
        <v>705</v>
      </c>
      <c r="B32" s="125" t="s">
        <v>708</v>
      </c>
      <c r="C32" s="125"/>
      <c r="D32" s="227" t="s">
        <v>706</v>
      </c>
      <c r="E32" s="134">
        <f t="shared" si="0"/>
        <v>0</v>
      </c>
      <c r="F32" s="134"/>
      <c r="G32" s="187"/>
      <c r="H32" s="171"/>
      <c r="I32" s="410"/>
      <c r="J32" s="188"/>
      <c r="K32" s="187"/>
      <c r="L32" s="187"/>
      <c r="M32" s="187"/>
      <c r="N32" s="171"/>
      <c r="O32" s="262"/>
      <c r="P32" s="142"/>
      <c r="Q32" s="276"/>
      <c r="R32" s="63"/>
      <c r="S32" s="250"/>
      <c r="T32" s="122">
        <v>47657579</v>
      </c>
      <c r="U32" s="120"/>
      <c r="V32" s="120"/>
      <c r="W32" s="120"/>
      <c r="X32" s="120"/>
    </row>
    <row r="33" spans="1:24" s="119" customFormat="1" ht="75">
      <c r="A33" s="125" t="s">
        <v>707</v>
      </c>
      <c r="B33" s="125" t="s">
        <v>216</v>
      </c>
      <c r="C33" s="125"/>
      <c r="D33" s="227" t="s">
        <v>93</v>
      </c>
      <c r="E33" s="134">
        <f t="shared" si="0"/>
        <v>0</v>
      </c>
      <c r="F33" s="134"/>
      <c r="G33" s="187"/>
      <c r="H33" s="171"/>
      <c r="I33" s="410"/>
      <c r="J33" s="188"/>
      <c r="K33" s="187"/>
      <c r="L33" s="187"/>
      <c r="M33" s="187"/>
      <c r="N33" s="171"/>
      <c r="O33" s="262"/>
      <c r="P33" s="142"/>
      <c r="Q33" s="276"/>
      <c r="R33" s="63"/>
      <c r="S33" s="250"/>
      <c r="T33" s="122">
        <v>16769159</v>
      </c>
      <c r="U33" s="120"/>
      <c r="V33" s="120"/>
      <c r="W33" s="120"/>
      <c r="X33" s="120"/>
    </row>
    <row r="34" spans="1:24" s="119" customFormat="1" ht="112.5">
      <c r="A34" s="125" t="s">
        <v>94</v>
      </c>
      <c r="B34" s="125" t="s">
        <v>716</v>
      </c>
      <c r="C34" s="125"/>
      <c r="D34" s="227" t="s">
        <v>95</v>
      </c>
      <c r="E34" s="134">
        <f t="shared" si="0"/>
        <v>0</v>
      </c>
      <c r="F34" s="134"/>
      <c r="G34" s="187"/>
      <c r="H34" s="171"/>
      <c r="I34" s="410"/>
      <c r="J34" s="188"/>
      <c r="K34" s="187"/>
      <c r="L34" s="187"/>
      <c r="M34" s="187"/>
      <c r="N34" s="171"/>
      <c r="O34" s="262"/>
      <c r="P34" s="142"/>
      <c r="Q34" s="276"/>
      <c r="R34" s="63"/>
      <c r="S34" s="250"/>
      <c r="T34" s="122">
        <v>44713114</v>
      </c>
      <c r="U34" s="120"/>
      <c r="V34" s="120"/>
      <c r="W34" s="120"/>
      <c r="X34" s="120"/>
    </row>
    <row r="35" spans="1:24" s="119" customFormat="1" ht="150">
      <c r="A35" s="125" t="s">
        <v>96</v>
      </c>
      <c r="B35" s="125" t="s">
        <v>717</v>
      </c>
      <c r="C35" s="125"/>
      <c r="D35" s="245" t="s">
        <v>31</v>
      </c>
      <c r="E35" s="134">
        <f t="shared" si="0"/>
        <v>0</v>
      </c>
      <c r="F35" s="134"/>
      <c r="G35" s="187"/>
      <c r="H35" s="171"/>
      <c r="I35" s="410"/>
      <c r="J35" s="188"/>
      <c r="K35" s="187"/>
      <c r="L35" s="187"/>
      <c r="M35" s="187"/>
      <c r="N35" s="171"/>
      <c r="O35" s="262"/>
      <c r="P35" s="142"/>
      <c r="Q35" s="276"/>
      <c r="R35" s="63"/>
      <c r="S35" s="250"/>
      <c r="T35" s="122">
        <v>18871915</v>
      </c>
      <c r="U35" s="120"/>
      <c r="V35" s="120"/>
      <c r="W35" s="120"/>
      <c r="X35" s="120"/>
    </row>
    <row r="36" spans="1:24" s="119" customFormat="1" ht="75">
      <c r="A36" s="125" t="s">
        <v>97</v>
      </c>
      <c r="B36" s="125" t="s">
        <v>759</v>
      </c>
      <c r="C36" s="125"/>
      <c r="D36" s="227" t="s">
        <v>98</v>
      </c>
      <c r="E36" s="134">
        <f t="shared" si="0"/>
        <v>0</v>
      </c>
      <c r="F36" s="134"/>
      <c r="G36" s="187"/>
      <c r="H36" s="171"/>
      <c r="I36" s="410"/>
      <c r="J36" s="188"/>
      <c r="K36" s="187"/>
      <c r="L36" s="187"/>
      <c r="M36" s="187"/>
      <c r="N36" s="171"/>
      <c r="O36" s="262"/>
      <c r="P36" s="142"/>
      <c r="Q36" s="276"/>
      <c r="R36" s="63"/>
      <c r="S36" s="250"/>
      <c r="T36" s="122">
        <v>15487086</v>
      </c>
      <c r="U36" s="120"/>
      <c r="V36" s="120"/>
      <c r="W36" s="120"/>
      <c r="X36" s="120"/>
    </row>
    <row r="37" spans="1:24" s="119" customFormat="1" ht="37.5">
      <c r="A37" s="125" t="s">
        <v>99</v>
      </c>
      <c r="B37" s="125" t="s">
        <v>825</v>
      </c>
      <c r="C37" s="125"/>
      <c r="D37" s="227" t="s">
        <v>100</v>
      </c>
      <c r="E37" s="134">
        <f t="shared" si="0"/>
        <v>0</v>
      </c>
      <c r="F37" s="134"/>
      <c r="G37" s="187"/>
      <c r="H37" s="171"/>
      <c r="I37" s="410"/>
      <c r="J37" s="188"/>
      <c r="K37" s="187"/>
      <c r="L37" s="187"/>
      <c r="M37" s="187"/>
      <c r="N37" s="171"/>
      <c r="O37" s="262"/>
      <c r="P37" s="142"/>
      <c r="Q37" s="276"/>
      <c r="R37" s="63"/>
      <c r="S37" s="250"/>
      <c r="T37" s="122">
        <v>74450900</v>
      </c>
      <c r="U37" s="120"/>
      <c r="V37" s="120"/>
      <c r="W37" s="120"/>
      <c r="X37" s="120"/>
    </row>
    <row r="38" spans="1:24" s="119" customFormat="1" ht="39" customHeight="1">
      <c r="A38" s="125" t="s">
        <v>101</v>
      </c>
      <c r="B38" s="125" t="s">
        <v>760</v>
      </c>
      <c r="C38" s="125"/>
      <c r="D38" s="227" t="s">
        <v>691</v>
      </c>
      <c r="E38" s="134">
        <f t="shared" si="0"/>
        <v>0</v>
      </c>
      <c r="F38" s="134"/>
      <c r="G38" s="187"/>
      <c r="H38" s="171"/>
      <c r="I38" s="410"/>
      <c r="J38" s="188"/>
      <c r="K38" s="187"/>
      <c r="L38" s="187"/>
      <c r="M38" s="187"/>
      <c r="N38" s="171"/>
      <c r="O38" s="262"/>
      <c r="P38" s="142"/>
      <c r="Q38" s="276"/>
      <c r="R38" s="63"/>
      <c r="S38" s="250"/>
      <c r="T38" s="122">
        <v>14855568</v>
      </c>
      <c r="U38" s="120"/>
      <c r="V38" s="120"/>
      <c r="W38" s="120"/>
      <c r="X38" s="120"/>
    </row>
    <row r="39" spans="1:24" s="119" customFormat="1" ht="93.75">
      <c r="A39" s="125" t="s">
        <v>102</v>
      </c>
      <c r="B39" s="125" t="s">
        <v>26</v>
      </c>
      <c r="C39" s="125"/>
      <c r="D39" s="227" t="s">
        <v>692</v>
      </c>
      <c r="E39" s="134">
        <f t="shared" si="0"/>
        <v>0</v>
      </c>
      <c r="F39" s="134"/>
      <c r="G39" s="187"/>
      <c r="H39" s="171"/>
      <c r="I39" s="410"/>
      <c r="J39" s="188"/>
      <c r="K39" s="187"/>
      <c r="L39" s="187"/>
      <c r="M39" s="187"/>
      <c r="N39" s="171"/>
      <c r="O39" s="262"/>
      <c r="P39" s="142"/>
      <c r="Q39" s="276"/>
      <c r="R39" s="63"/>
      <c r="S39" s="250"/>
      <c r="T39" s="122">
        <v>14415796</v>
      </c>
      <c r="U39" s="120"/>
      <c r="V39" s="120"/>
      <c r="W39" s="120"/>
      <c r="X39" s="120"/>
    </row>
    <row r="40" spans="1:24" s="119" customFormat="1" ht="56.25">
      <c r="A40" s="125" t="s">
        <v>103</v>
      </c>
      <c r="B40" s="125" t="s">
        <v>780</v>
      </c>
      <c r="C40" s="125"/>
      <c r="D40" s="227" t="s">
        <v>104</v>
      </c>
      <c r="E40" s="134">
        <f t="shared" si="0"/>
        <v>0</v>
      </c>
      <c r="F40" s="134"/>
      <c r="G40" s="187"/>
      <c r="H40" s="171"/>
      <c r="I40" s="410"/>
      <c r="J40" s="188"/>
      <c r="K40" s="187"/>
      <c r="L40" s="187"/>
      <c r="M40" s="187"/>
      <c r="N40" s="171"/>
      <c r="O40" s="262"/>
      <c r="P40" s="142"/>
      <c r="Q40" s="276"/>
      <c r="R40" s="63"/>
      <c r="S40" s="250"/>
      <c r="T40" s="122">
        <v>811727</v>
      </c>
      <c r="U40" s="120"/>
      <c r="V40" s="120"/>
      <c r="W40" s="120"/>
      <c r="X40" s="120"/>
    </row>
    <row r="41" spans="1:24" s="119" customFormat="1" ht="18.75">
      <c r="A41" s="125" t="s">
        <v>105</v>
      </c>
      <c r="B41" s="125" t="s">
        <v>781</v>
      </c>
      <c r="C41" s="125"/>
      <c r="D41" s="227" t="s">
        <v>106</v>
      </c>
      <c r="E41" s="134">
        <f t="shared" si="0"/>
        <v>0</v>
      </c>
      <c r="F41" s="134"/>
      <c r="G41" s="187"/>
      <c r="H41" s="171"/>
      <c r="I41" s="410"/>
      <c r="J41" s="188"/>
      <c r="K41" s="187"/>
      <c r="L41" s="187"/>
      <c r="M41" s="187"/>
      <c r="N41" s="171"/>
      <c r="O41" s="262"/>
      <c r="P41" s="142"/>
      <c r="Q41" s="276"/>
      <c r="R41" s="63"/>
      <c r="S41" s="250"/>
      <c r="T41" s="122">
        <v>2940432</v>
      </c>
      <c r="U41" s="120"/>
      <c r="V41" s="120"/>
      <c r="W41" s="120"/>
      <c r="X41" s="120"/>
    </row>
    <row r="42" spans="1:24" s="21" customFormat="1" ht="56.25">
      <c r="A42" s="125" t="s">
        <v>649</v>
      </c>
      <c r="B42" s="125" t="s">
        <v>782</v>
      </c>
      <c r="C42" s="125"/>
      <c r="D42" s="227" t="s">
        <v>650</v>
      </c>
      <c r="E42" s="134">
        <f t="shared" si="0"/>
        <v>0</v>
      </c>
      <c r="F42" s="134"/>
      <c r="G42" s="187"/>
      <c r="H42" s="171"/>
      <c r="I42" s="410"/>
      <c r="J42" s="188"/>
      <c r="K42" s="187"/>
      <c r="L42" s="187"/>
      <c r="M42" s="187"/>
      <c r="N42" s="258"/>
      <c r="O42" s="117"/>
      <c r="P42" s="181"/>
      <c r="Q42" s="277"/>
      <c r="R42" s="63"/>
      <c r="S42" s="250"/>
      <c r="T42" s="122"/>
      <c r="U42" s="20"/>
      <c r="V42" s="20"/>
      <c r="W42" s="20"/>
      <c r="X42" s="20"/>
    </row>
    <row r="43" spans="1:24" s="21" customFormat="1" ht="37.5">
      <c r="A43" s="125" t="s">
        <v>107</v>
      </c>
      <c r="B43" s="125" t="s">
        <v>782</v>
      </c>
      <c r="C43" s="125"/>
      <c r="D43" s="227" t="s">
        <v>108</v>
      </c>
      <c r="E43" s="134">
        <f t="shared" si="0"/>
        <v>0</v>
      </c>
      <c r="F43" s="134"/>
      <c r="G43" s="187"/>
      <c r="H43" s="171"/>
      <c r="I43" s="410"/>
      <c r="J43" s="188"/>
      <c r="K43" s="187"/>
      <c r="L43" s="187"/>
      <c r="M43" s="187"/>
      <c r="N43" s="258"/>
      <c r="O43" s="117"/>
      <c r="P43" s="181"/>
      <c r="Q43" s="277"/>
      <c r="R43" s="63"/>
      <c r="S43" s="250"/>
      <c r="T43" s="122"/>
      <c r="U43" s="20"/>
      <c r="V43" s="20"/>
      <c r="W43" s="20"/>
      <c r="X43" s="20"/>
    </row>
    <row r="44" spans="1:24" s="21" customFormat="1" ht="37.5">
      <c r="A44" s="125" t="s">
        <v>651</v>
      </c>
      <c r="B44" s="125"/>
      <c r="C44" s="125"/>
      <c r="D44" s="227" t="s">
        <v>652</v>
      </c>
      <c r="E44" s="134">
        <f t="shared" si="0"/>
        <v>0</v>
      </c>
      <c r="F44" s="134"/>
      <c r="G44" s="187"/>
      <c r="H44" s="171"/>
      <c r="I44" s="410"/>
      <c r="J44" s="188"/>
      <c r="K44" s="187"/>
      <c r="L44" s="187"/>
      <c r="M44" s="187"/>
      <c r="N44" s="258"/>
      <c r="O44" s="117"/>
      <c r="P44" s="181"/>
      <c r="Q44" s="277"/>
      <c r="R44" s="63"/>
      <c r="S44" s="250"/>
      <c r="T44" s="122"/>
      <c r="U44" s="20"/>
      <c r="V44" s="20"/>
      <c r="W44" s="20"/>
      <c r="X44" s="20"/>
    </row>
    <row r="45" spans="1:24" s="17" customFormat="1" ht="56.25">
      <c r="A45" s="125" t="s">
        <v>693</v>
      </c>
      <c r="B45" s="125" t="s">
        <v>783</v>
      </c>
      <c r="C45" s="125"/>
      <c r="D45" s="246" t="s">
        <v>694</v>
      </c>
      <c r="E45" s="134">
        <f t="shared" si="0"/>
        <v>0</v>
      </c>
      <c r="F45" s="134"/>
      <c r="G45" s="187"/>
      <c r="H45" s="171"/>
      <c r="I45" s="410"/>
      <c r="J45" s="188"/>
      <c r="K45" s="187"/>
      <c r="L45" s="187"/>
      <c r="M45" s="187"/>
      <c r="N45" s="171"/>
      <c r="O45" s="262"/>
      <c r="P45" s="142"/>
      <c r="Q45" s="276"/>
      <c r="R45" s="63"/>
      <c r="S45" s="250"/>
      <c r="T45" s="122">
        <v>4623924</v>
      </c>
      <c r="U45" s="16"/>
      <c r="V45" s="16"/>
      <c r="W45" s="16"/>
      <c r="X45" s="16"/>
    </row>
    <row r="46" spans="1:24" s="27" customFormat="1" ht="60.75">
      <c r="A46" s="154" t="s">
        <v>867</v>
      </c>
      <c r="B46" s="154" t="s">
        <v>117</v>
      </c>
      <c r="C46" s="154"/>
      <c r="D46" s="161" t="s">
        <v>196</v>
      </c>
      <c r="E46" s="189">
        <f t="shared" si="0"/>
        <v>0</v>
      </c>
      <c r="F46" s="189"/>
      <c r="G46" s="183"/>
      <c r="H46" s="184"/>
      <c r="I46" s="409"/>
      <c r="J46" s="185"/>
      <c r="K46" s="183"/>
      <c r="L46" s="183"/>
      <c r="M46" s="183"/>
      <c r="N46" s="184"/>
      <c r="O46" s="185"/>
      <c r="P46" s="186"/>
      <c r="Q46" s="275"/>
      <c r="R46" s="63"/>
      <c r="S46" s="250"/>
      <c r="T46" s="122">
        <f aca="true" t="shared" si="1" ref="T46:T51">+O46+E46</f>
        <v>0</v>
      </c>
      <c r="U46" s="352">
        <v>1843800</v>
      </c>
      <c r="V46" s="26"/>
      <c r="W46" s="26"/>
      <c r="X46" s="26"/>
    </row>
    <row r="47" spans="1:24" s="27" customFormat="1" ht="60.75">
      <c r="A47" s="154" t="s">
        <v>184</v>
      </c>
      <c r="B47" s="154" t="s">
        <v>117</v>
      </c>
      <c r="C47" s="154"/>
      <c r="D47" s="161" t="s">
        <v>196</v>
      </c>
      <c r="E47" s="189">
        <f t="shared" si="0"/>
        <v>0</v>
      </c>
      <c r="F47" s="189"/>
      <c r="G47" s="183"/>
      <c r="H47" s="184"/>
      <c r="I47" s="409"/>
      <c r="J47" s="185"/>
      <c r="K47" s="183"/>
      <c r="L47" s="183"/>
      <c r="M47" s="183"/>
      <c r="N47" s="184"/>
      <c r="O47" s="185"/>
      <c r="P47" s="186"/>
      <c r="Q47" s="275"/>
      <c r="R47" s="63"/>
      <c r="S47" s="250"/>
      <c r="T47" s="122">
        <f t="shared" si="1"/>
        <v>0</v>
      </c>
      <c r="U47" s="26"/>
      <c r="V47" s="26"/>
      <c r="W47" s="26"/>
      <c r="X47" s="26"/>
    </row>
    <row r="48" spans="1:24" s="27" customFormat="1" ht="75">
      <c r="A48" s="130" t="s">
        <v>653</v>
      </c>
      <c r="B48" s="130" t="s">
        <v>759</v>
      </c>
      <c r="C48" s="130"/>
      <c r="D48" s="83" t="s">
        <v>98</v>
      </c>
      <c r="E48" s="190">
        <f t="shared" si="0"/>
        <v>0</v>
      </c>
      <c r="F48" s="190"/>
      <c r="G48" s="190"/>
      <c r="H48" s="141"/>
      <c r="I48" s="411"/>
      <c r="J48" s="117"/>
      <c r="K48" s="81"/>
      <c r="L48" s="81"/>
      <c r="M48" s="81"/>
      <c r="N48" s="104"/>
      <c r="O48" s="113"/>
      <c r="P48" s="114"/>
      <c r="Q48" s="278"/>
      <c r="R48" s="63"/>
      <c r="S48" s="250"/>
      <c r="T48" s="122">
        <f t="shared" si="1"/>
        <v>0</v>
      </c>
      <c r="U48" s="26"/>
      <c r="V48" s="26"/>
      <c r="W48" s="26"/>
      <c r="X48" s="26"/>
    </row>
    <row r="49" spans="1:24" s="27" customFormat="1" ht="37.5">
      <c r="A49" s="130" t="s">
        <v>655</v>
      </c>
      <c r="B49" s="130"/>
      <c r="C49" s="130"/>
      <c r="D49" s="83" t="s">
        <v>753</v>
      </c>
      <c r="E49" s="190">
        <f t="shared" si="0"/>
        <v>0</v>
      </c>
      <c r="F49" s="190"/>
      <c r="G49" s="190"/>
      <c r="H49" s="141"/>
      <c r="I49" s="411"/>
      <c r="J49" s="117"/>
      <c r="K49" s="81"/>
      <c r="L49" s="81"/>
      <c r="M49" s="81"/>
      <c r="N49" s="104"/>
      <c r="O49" s="113"/>
      <c r="P49" s="114"/>
      <c r="Q49" s="278"/>
      <c r="R49" s="63"/>
      <c r="S49" s="250"/>
      <c r="T49" s="122"/>
      <c r="U49" s="26"/>
      <c r="V49" s="26"/>
      <c r="W49" s="26"/>
      <c r="X49" s="26"/>
    </row>
    <row r="50" spans="1:24" s="100" customFormat="1" ht="56.25">
      <c r="A50" s="308" t="s">
        <v>698</v>
      </c>
      <c r="B50" s="308" t="s">
        <v>709</v>
      </c>
      <c r="C50" s="308"/>
      <c r="D50" s="247" t="s">
        <v>699</v>
      </c>
      <c r="E50" s="310">
        <f t="shared" si="0"/>
        <v>0</v>
      </c>
      <c r="F50" s="310"/>
      <c r="G50" s="310"/>
      <c r="H50" s="311"/>
      <c r="I50" s="412"/>
      <c r="J50" s="213"/>
      <c r="K50" s="206"/>
      <c r="L50" s="206"/>
      <c r="M50" s="206"/>
      <c r="N50" s="207"/>
      <c r="O50" s="213"/>
      <c r="P50" s="214"/>
      <c r="Q50" s="285"/>
      <c r="R50" s="390"/>
      <c r="S50" s="302"/>
      <c r="T50" s="252">
        <f t="shared" si="1"/>
        <v>0</v>
      </c>
      <c r="U50" s="93"/>
      <c r="V50" s="93"/>
      <c r="W50" s="93"/>
      <c r="X50" s="93"/>
    </row>
    <row r="51" spans="1:24" s="100" customFormat="1" ht="37.5">
      <c r="A51" s="308" t="s">
        <v>700</v>
      </c>
      <c r="B51" s="308" t="s">
        <v>711</v>
      </c>
      <c r="C51" s="308"/>
      <c r="D51" s="247" t="s">
        <v>697</v>
      </c>
      <c r="E51" s="310">
        <f t="shared" si="0"/>
        <v>0</v>
      </c>
      <c r="F51" s="310"/>
      <c r="G51" s="310"/>
      <c r="H51" s="311"/>
      <c r="I51" s="412"/>
      <c r="J51" s="213"/>
      <c r="K51" s="206"/>
      <c r="L51" s="206"/>
      <c r="M51" s="206"/>
      <c r="N51" s="207"/>
      <c r="O51" s="213"/>
      <c r="P51" s="214"/>
      <c r="Q51" s="285"/>
      <c r="R51" s="390"/>
      <c r="S51" s="302"/>
      <c r="T51" s="252">
        <f t="shared" si="1"/>
        <v>0</v>
      </c>
      <c r="U51" s="93"/>
      <c r="V51" s="93"/>
      <c r="W51" s="93"/>
      <c r="X51" s="93"/>
    </row>
    <row r="52" spans="1:24" s="100" customFormat="1" ht="37.5">
      <c r="A52" s="308" t="s">
        <v>696</v>
      </c>
      <c r="B52" s="308" t="s">
        <v>156</v>
      </c>
      <c r="C52" s="308"/>
      <c r="D52" s="247" t="s">
        <v>697</v>
      </c>
      <c r="E52" s="309">
        <f t="shared" si="0"/>
        <v>0</v>
      </c>
      <c r="F52" s="309"/>
      <c r="G52" s="310"/>
      <c r="H52" s="311"/>
      <c r="I52" s="412"/>
      <c r="J52" s="213"/>
      <c r="K52" s="206"/>
      <c r="L52" s="206"/>
      <c r="M52" s="206"/>
      <c r="N52" s="207"/>
      <c r="O52" s="213"/>
      <c r="P52" s="214"/>
      <c r="Q52" s="285"/>
      <c r="R52" s="390"/>
      <c r="S52" s="302"/>
      <c r="T52" s="252"/>
      <c r="U52" s="93"/>
      <c r="V52" s="93"/>
      <c r="W52" s="93"/>
      <c r="X52" s="93"/>
    </row>
    <row r="53" spans="1:24" s="27" customFormat="1" ht="18.75">
      <c r="A53" s="121" t="s">
        <v>754</v>
      </c>
      <c r="B53" s="121" t="s">
        <v>710</v>
      </c>
      <c r="C53" s="121"/>
      <c r="D53" s="124" t="s">
        <v>685</v>
      </c>
      <c r="E53" s="143">
        <f t="shared" si="0"/>
        <v>0</v>
      </c>
      <c r="F53" s="143"/>
      <c r="G53" s="190"/>
      <c r="H53" s="141"/>
      <c r="I53" s="411"/>
      <c r="J53" s="113"/>
      <c r="K53" s="81"/>
      <c r="L53" s="81"/>
      <c r="M53" s="81"/>
      <c r="N53" s="104"/>
      <c r="O53" s="113"/>
      <c r="P53" s="114"/>
      <c r="Q53" s="278"/>
      <c r="R53" s="63"/>
      <c r="S53" s="250"/>
      <c r="T53" s="122"/>
      <c r="U53" s="26"/>
      <c r="V53" s="26"/>
      <c r="W53" s="26"/>
      <c r="X53" s="26"/>
    </row>
    <row r="54" spans="1:24" s="27" customFormat="1" ht="112.5">
      <c r="A54" s="121" t="s">
        <v>701</v>
      </c>
      <c r="B54" s="121" t="s">
        <v>771</v>
      </c>
      <c r="C54" s="121"/>
      <c r="D54" s="124" t="s">
        <v>178</v>
      </c>
      <c r="E54" s="143">
        <f t="shared" si="0"/>
        <v>0</v>
      </c>
      <c r="F54" s="143"/>
      <c r="G54" s="190"/>
      <c r="H54" s="141"/>
      <c r="I54" s="411"/>
      <c r="J54" s="113"/>
      <c r="K54" s="81"/>
      <c r="L54" s="81"/>
      <c r="M54" s="81"/>
      <c r="N54" s="104"/>
      <c r="O54" s="113"/>
      <c r="P54" s="114"/>
      <c r="Q54" s="278"/>
      <c r="R54" s="63"/>
      <c r="S54" s="250"/>
      <c r="T54" s="122"/>
      <c r="U54" s="26"/>
      <c r="V54" s="26"/>
      <c r="W54" s="26"/>
      <c r="X54" s="26"/>
    </row>
    <row r="55" spans="1:24" s="27" customFormat="1" ht="37.5">
      <c r="A55" s="121" t="s">
        <v>755</v>
      </c>
      <c r="B55" s="121"/>
      <c r="C55" s="121"/>
      <c r="D55" s="124" t="s">
        <v>652</v>
      </c>
      <c r="E55" s="143">
        <f t="shared" si="0"/>
        <v>0</v>
      </c>
      <c r="F55" s="143"/>
      <c r="G55" s="190"/>
      <c r="H55" s="141"/>
      <c r="I55" s="411"/>
      <c r="J55" s="113"/>
      <c r="K55" s="81"/>
      <c r="L55" s="81"/>
      <c r="M55" s="81"/>
      <c r="N55" s="104"/>
      <c r="O55" s="113"/>
      <c r="P55" s="114"/>
      <c r="Q55" s="278"/>
      <c r="R55" s="63"/>
      <c r="S55" s="250"/>
      <c r="T55" s="122"/>
      <c r="U55" s="26"/>
      <c r="V55" s="26"/>
      <c r="W55" s="26"/>
      <c r="X55" s="26"/>
    </row>
    <row r="56" spans="1:24" s="100" customFormat="1" ht="56.25">
      <c r="A56" s="308" t="s">
        <v>32</v>
      </c>
      <c r="B56" s="308" t="s">
        <v>248</v>
      </c>
      <c r="C56" s="308"/>
      <c r="D56" s="247" t="s">
        <v>47</v>
      </c>
      <c r="E56" s="309">
        <f t="shared" si="0"/>
        <v>0</v>
      </c>
      <c r="F56" s="309"/>
      <c r="G56" s="310"/>
      <c r="H56" s="311"/>
      <c r="I56" s="412"/>
      <c r="J56" s="213"/>
      <c r="K56" s="206"/>
      <c r="L56" s="206"/>
      <c r="M56" s="206"/>
      <c r="N56" s="207"/>
      <c r="O56" s="213"/>
      <c r="P56" s="214"/>
      <c r="Q56" s="285"/>
      <c r="R56" s="390"/>
      <c r="S56" s="302"/>
      <c r="T56" s="252"/>
      <c r="U56" s="93"/>
      <c r="V56" s="93"/>
      <c r="W56" s="93"/>
      <c r="X56" s="93"/>
    </row>
    <row r="57" spans="1:24" s="100" customFormat="1" ht="56.25">
      <c r="A57" s="308" t="s">
        <v>35</v>
      </c>
      <c r="B57" s="308" t="s">
        <v>50</v>
      </c>
      <c r="C57" s="308"/>
      <c r="D57" s="247" t="s">
        <v>891</v>
      </c>
      <c r="E57" s="309">
        <f t="shared" si="0"/>
        <v>0</v>
      </c>
      <c r="F57" s="309"/>
      <c r="G57" s="310"/>
      <c r="H57" s="311"/>
      <c r="I57" s="412"/>
      <c r="J57" s="213"/>
      <c r="K57" s="206"/>
      <c r="L57" s="206"/>
      <c r="M57" s="206"/>
      <c r="N57" s="207"/>
      <c r="O57" s="213"/>
      <c r="P57" s="214"/>
      <c r="Q57" s="285"/>
      <c r="R57" s="390"/>
      <c r="S57" s="302"/>
      <c r="T57" s="252"/>
      <c r="U57" s="93"/>
      <c r="V57" s="93"/>
      <c r="W57" s="93"/>
      <c r="X57" s="93"/>
    </row>
    <row r="58" spans="1:24" s="27" customFormat="1" ht="56.25">
      <c r="A58" s="121" t="s">
        <v>756</v>
      </c>
      <c r="B58" s="121"/>
      <c r="C58" s="121"/>
      <c r="D58" s="124" t="s">
        <v>85</v>
      </c>
      <c r="E58" s="143">
        <f t="shared" si="0"/>
        <v>0</v>
      </c>
      <c r="F58" s="143"/>
      <c r="G58" s="190"/>
      <c r="H58" s="141"/>
      <c r="I58" s="411"/>
      <c r="J58" s="113"/>
      <c r="K58" s="81"/>
      <c r="L58" s="81"/>
      <c r="M58" s="81"/>
      <c r="N58" s="104"/>
      <c r="O58" s="113"/>
      <c r="P58" s="114"/>
      <c r="Q58" s="278"/>
      <c r="R58" s="63"/>
      <c r="S58" s="250"/>
      <c r="T58" s="122"/>
      <c r="U58" s="26"/>
      <c r="V58" s="26"/>
      <c r="W58" s="26"/>
      <c r="X58" s="26"/>
    </row>
    <row r="59" spans="1:24" s="100" customFormat="1" ht="37.5">
      <c r="A59" s="308" t="s">
        <v>33</v>
      </c>
      <c r="B59" s="308" t="s">
        <v>249</v>
      </c>
      <c r="C59" s="308"/>
      <c r="D59" s="247" t="s">
        <v>228</v>
      </c>
      <c r="E59" s="309">
        <f t="shared" si="0"/>
        <v>0</v>
      </c>
      <c r="F59" s="309"/>
      <c r="G59" s="310"/>
      <c r="H59" s="311"/>
      <c r="I59" s="412"/>
      <c r="J59" s="213"/>
      <c r="K59" s="206"/>
      <c r="L59" s="206"/>
      <c r="M59" s="206"/>
      <c r="N59" s="207"/>
      <c r="O59" s="213"/>
      <c r="P59" s="214"/>
      <c r="Q59" s="285"/>
      <c r="R59" s="390"/>
      <c r="S59" s="302"/>
      <c r="T59" s="252"/>
      <c r="U59" s="93"/>
      <c r="V59" s="93"/>
      <c r="W59" s="93"/>
      <c r="X59" s="93"/>
    </row>
    <row r="60" spans="1:24" s="100" customFormat="1" ht="56.25">
      <c r="A60" s="308" t="s">
        <v>34</v>
      </c>
      <c r="B60" s="308" t="s">
        <v>48</v>
      </c>
      <c r="C60" s="308"/>
      <c r="D60" s="247" t="s">
        <v>49</v>
      </c>
      <c r="E60" s="309">
        <f t="shared" si="0"/>
        <v>0</v>
      </c>
      <c r="F60" s="309"/>
      <c r="G60" s="310"/>
      <c r="H60" s="311"/>
      <c r="I60" s="412"/>
      <c r="J60" s="213"/>
      <c r="K60" s="206"/>
      <c r="L60" s="206"/>
      <c r="M60" s="206"/>
      <c r="N60" s="207"/>
      <c r="O60" s="213"/>
      <c r="P60" s="214"/>
      <c r="Q60" s="285"/>
      <c r="R60" s="390"/>
      <c r="S60" s="302"/>
      <c r="T60" s="252"/>
      <c r="U60" s="93"/>
      <c r="V60" s="93"/>
      <c r="W60" s="93"/>
      <c r="X60" s="93"/>
    </row>
    <row r="61" spans="1:24" s="27" customFormat="1" ht="37.5">
      <c r="A61" s="121" t="s">
        <v>86</v>
      </c>
      <c r="B61" s="121"/>
      <c r="C61" s="121"/>
      <c r="D61" s="124" t="s">
        <v>87</v>
      </c>
      <c r="E61" s="143">
        <f t="shared" si="0"/>
        <v>0</v>
      </c>
      <c r="F61" s="143"/>
      <c r="G61" s="190"/>
      <c r="H61" s="141"/>
      <c r="I61" s="411"/>
      <c r="J61" s="113"/>
      <c r="K61" s="81"/>
      <c r="L61" s="81"/>
      <c r="M61" s="81"/>
      <c r="N61" s="104"/>
      <c r="O61" s="113"/>
      <c r="P61" s="114"/>
      <c r="Q61" s="278"/>
      <c r="R61" s="63"/>
      <c r="S61" s="250"/>
      <c r="T61" s="122"/>
      <c r="U61" s="26"/>
      <c r="V61" s="26"/>
      <c r="W61" s="26"/>
      <c r="X61" s="26"/>
    </row>
    <row r="62" spans="1:24" s="100" customFormat="1" ht="56.25">
      <c r="A62" s="308" t="s">
        <v>36</v>
      </c>
      <c r="B62" s="308" t="s">
        <v>783</v>
      </c>
      <c r="C62" s="308"/>
      <c r="D62" s="247" t="s">
        <v>0</v>
      </c>
      <c r="E62" s="309">
        <f t="shared" si="0"/>
        <v>0</v>
      </c>
      <c r="F62" s="309"/>
      <c r="G62" s="310"/>
      <c r="H62" s="311"/>
      <c r="I62" s="412"/>
      <c r="J62" s="213"/>
      <c r="K62" s="206"/>
      <c r="L62" s="206"/>
      <c r="M62" s="206"/>
      <c r="N62" s="207"/>
      <c r="O62" s="213"/>
      <c r="P62" s="214"/>
      <c r="Q62" s="285"/>
      <c r="R62" s="390"/>
      <c r="S62" s="302"/>
      <c r="T62" s="252"/>
      <c r="U62" s="93"/>
      <c r="V62" s="93"/>
      <c r="W62" s="93"/>
      <c r="X62" s="93"/>
    </row>
    <row r="63" spans="1:24" s="100" customFormat="1" ht="56.25">
      <c r="A63" s="308" t="s">
        <v>37</v>
      </c>
      <c r="B63" s="308">
        <v>130114</v>
      </c>
      <c r="C63" s="308"/>
      <c r="D63" s="247" t="s">
        <v>1</v>
      </c>
      <c r="E63" s="309">
        <f t="shared" si="0"/>
        <v>0</v>
      </c>
      <c r="F63" s="309"/>
      <c r="G63" s="310"/>
      <c r="H63" s="311"/>
      <c r="I63" s="412"/>
      <c r="J63" s="213"/>
      <c r="K63" s="206"/>
      <c r="L63" s="206"/>
      <c r="M63" s="206"/>
      <c r="N63" s="207"/>
      <c r="O63" s="213"/>
      <c r="P63" s="214"/>
      <c r="Q63" s="285"/>
      <c r="R63" s="390"/>
      <c r="S63" s="302"/>
      <c r="T63" s="252"/>
      <c r="U63" s="93"/>
      <c r="V63" s="93"/>
      <c r="W63" s="93"/>
      <c r="X63" s="93"/>
    </row>
    <row r="64" spans="1:24" s="100" customFormat="1" ht="56.25">
      <c r="A64" s="308" t="s">
        <v>40</v>
      </c>
      <c r="B64" s="308" t="s">
        <v>53</v>
      </c>
      <c r="C64" s="308"/>
      <c r="D64" s="247" t="s">
        <v>857</v>
      </c>
      <c r="E64" s="309">
        <f t="shared" si="0"/>
        <v>0</v>
      </c>
      <c r="F64" s="309"/>
      <c r="G64" s="310"/>
      <c r="H64" s="311"/>
      <c r="I64" s="412"/>
      <c r="J64" s="213"/>
      <c r="K64" s="206"/>
      <c r="L64" s="206"/>
      <c r="M64" s="206"/>
      <c r="N64" s="207"/>
      <c r="O64" s="213"/>
      <c r="P64" s="214"/>
      <c r="Q64" s="285"/>
      <c r="R64" s="390"/>
      <c r="S64" s="302"/>
      <c r="T64" s="252"/>
      <c r="U64" s="93"/>
      <c r="V64" s="93"/>
      <c r="W64" s="93"/>
      <c r="X64" s="93"/>
    </row>
    <row r="65" spans="1:24" s="27" customFormat="1" ht="37.5">
      <c r="A65" s="121" t="s">
        <v>88</v>
      </c>
      <c r="B65" s="121"/>
      <c r="C65" s="121"/>
      <c r="D65" s="124" t="s">
        <v>89</v>
      </c>
      <c r="E65" s="143">
        <f t="shared" si="0"/>
        <v>0</v>
      </c>
      <c r="F65" s="143"/>
      <c r="G65" s="190"/>
      <c r="H65" s="141"/>
      <c r="I65" s="411"/>
      <c r="J65" s="113"/>
      <c r="K65" s="81"/>
      <c r="L65" s="81"/>
      <c r="M65" s="81"/>
      <c r="N65" s="104"/>
      <c r="O65" s="113"/>
      <c r="P65" s="114"/>
      <c r="Q65" s="278"/>
      <c r="R65" s="63"/>
      <c r="S65" s="250"/>
      <c r="T65" s="122"/>
      <c r="U65" s="26"/>
      <c r="V65" s="26"/>
      <c r="W65" s="26"/>
      <c r="X65" s="26"/>
    </row>
    <row r="66" spans="1:24" s="100" customFormat="1" ht="93.75">
      <c r="A66" s="308" t="s">
        <v>39</v>
      </c>
      <c r="B66" s="308" t="s">
        <v>52</v>
      </c>
      <c r="C66" s="308"/>
      <c r="D66" s="247" t="s">
        <v>856</v>
      </c>
      <c r="E66" s="309">
        <f t="shared" si="0"/>
        <v>0</v>
      </c>
      <c r="F66" s="309"/>
      <c r="G66" s="310"/>
      <c r="H66" s="311"/>
      <c r="I66" s="412"/>
      <c r="J66" s="213"/>
      <c r="K66" s="206"/>
      <c r="L66" s="206"/>
      <c r="M66" s="206"/>
      <c r="N66" s="207"/>
      <c r="O66" s="213"/>
      <c r="P66" s="214"/>
      <c r="Q66" s="285"/>
      <c r="R66" s="390"/>
      <c r="S66" s="302"/>
      <c r="T66" s="252"/>
      <c r="U66" s="93"/>
      <c r="V66" s="93"/>
      <c r="W66" s="93"/>
      <c r="X66" s="93"/>
    </row>
    <row r="67" spans="1:24" s="100" customFormat="1" ht="56.25">
      <c r="A67" s="308" t="s">
        <v>41</v>
      </c>
      <c r="B67" s="308" t="s">
        <v>54</v>
      </c>
      <c r="C67" s="308"/>
      <c r="D67" s="247" t="s">
        <v>858</v>
      </c>
      <c r="E67" s="309">
        <f t="shared" si="0"/>
        <v>0</v>
      </c>
      <c r="F67" s="309"/>
      <c r="G67" s="310"/>
      <c r="H67" s="311"/>
      <c r="I67" s="412"/>
      <c r="J67" s="213"/>
      <c r="K67" s="206"/>
      <c r="L67" s="206"/>
      <c r="M67" s="206"/>
      <c r="N67" s="207"/>
      <c r="O67" s="213"/>
      <c r="P67" s="214"/>
      <c r="Q67" s="285"/>
      <c r="R67" s="390"/>
      <c r="S67" s="302"/>
      <c r="T67" s="252"/>
      <c r="U67" s="93"/>
      <c r="V67" s="93"/>
      <c r="W67" s="93"/>
      <c r="X67" s="93"/>
    </row>
    <row r="68" spans="1:24" s="27" customFormat="1" ht="18.75">
      <c r="A68" s="121" t="s">
        <v>90</v>
      </c>
      <c r="B68" s="121" t="s">
        <v>51</v>
      </c>
      <c r="C68" s="121"/>
      <c r="D68" s="124" t="s">
        <v>685</v>
      </c>
      <c r="E68" s="143">
        <f t="shared" si="0"/>
        <v>0</v>
      </c>
      <c r="F68" s="143"/>
      <c r="G68" s="190"/>
      <c r="H68" s="141"/>
      <c r="I68" s="411"/>
      <c r="J68" s="113"/>
      <c r="K68" s="81"/>
      <c r="L68" s="81"/>
      <c r="M68" s="81"/>
      <c r="N68" s="104"/>
      <c r="O68" s="113"/>
      <c r="P68" s="114"/>
      <c r="Q68" s="278"/>
      <c r="R68" s="63"/>
      <c r="S68" s="250"/>
      <c r="T68" s="122"/>
      <c r="U68" s="26"/>
      <c r="V68" s="26"/>
      <c r="W68" s="26"/>
      <c r="X68" s="26"/>
    </row>
    <row r="69" spans="1:24" s="27" customFormat="1" ht="56.25">
      <c r="A69" s="121" t="s">
        <v>38</v>
      </c>
      <c r="B69" s="121">
        <v>130115</v>
      </c>
      <c r="C69" s="121"/>
      <c r="D69" s="124" t="s">
        <v>855</v>
      </c>
      <c r="E69" s="143">
        <f t="shared" si="0"/>
        <v>0</v>
      </c>
      <c r="F69" s="143"/>
      <c r="G69" s="190"/>
      <c r="H69" s="141"/>
      <c r="I69" s="411"/>
      <c r="J69" s="113"/>
      <c r="K69" s="81"/>
      <c r="L69" s="81"/>
      <c r="M69" s="81"/>
      <c r="N69" s="104"/>
      <c r="O69" s="113"/>
      <c r="P69" s="114"/>
      <c r="Q69" s="278"/>
      <c r="R69" s="63"/>
      <c r="S69" s="250"/>
      <c r="T69" s="122"/>
      <c r="U69" s="26"/>
      <c r="V69" s="26"/>
      <c r="W69" s="26"/>
      <c r="X69" s="26"/>
    </row>
    <row r="70" spans="1:24" s="27" customFormat="1" ht="93.75">
      <c r="A70" s="121" t="s">
        <v>229</v>
      </c>
      <c r="B70" s="121" t="s">
        <v>247</v>
      </c>
      <c r="C70" s="121"/>
      <c r="D70" s="124" t="s">
        <v>731</v>
      </c>
      <c r="E70" s="136">
        <f t="shared" si="0"/>
        <v>0</v>
      </c>
      <c r="F70" s="136"/>
      <c r="G70" s="81"/>
      <c r="H70" s="104"/>
      <c r="I70" s="413"/>
      <c r="J70" s="117"/>
      <c r="K70" s="118"/>
      <c r="L70" s="81"/>
      <c r="M70" s="81"/>
      <c r="N70" s="104"/>
      <c r="O70" s="263"/>
      <c r="P70" s="167"/>
      <c r="Q70" s="278"/>
      <c r="R70" s="63"/>
      <c r="S70" s="250"/>
      <c r="T70" s="122">
        <f>+O70+E70</f>
        <v>0</v>
      </c>
      <c r="U70" s="26"/>
      <c r="V70" s="26"/>
      <c r="W70" s="26"/>
      <c r="X70" s="26"/>
    </row>
    <row r="71" spans="1:24" s="71" customFormat="1" ht="60.75">
      <c r="A71" s="157" t="s">
        <v>868</v>
      </c>
      <c r="B71" s="157" t="s">
        <v>115</v>
      </c>
      <c r="C71" s="157"/>
      <c r="D71" s="161" t="s">
        <v>197</v>
      </c>
      <c r="E71" s="175">
        <f t="shared" si="0"/>
        <v>0</v>
      </c>
      <c r="F71" s="175"/>
      <c r="G71" s="196"/>
      <c r="H71" s="173"/>
      <c r="I71" s="315"/>
      <c r="J71" s="197"/>
      <c r="K71" s="196"/>
      <c r="L71" s="196"/>
      <c r="M71" s="196"/>
      <c r="N71" s="173"/>
      <c r="O71" s="197"/>
      <c r="P71" s="174"/>
      <c r="Q71" s="280"/>
      <c r="R71" s="63"/>
      <c r="S71" s="250"/>
      <c r="T71" s="122">
        <f>+O71+E71</f>
        <v>0</v>
      </c>
      <c r="U71" s="354">
        <v>-18340884</v>
      </c>
      <c r="V71" s="74"/>
      <c r="W71" s="70"/>
      <c r="X71" s="70"/>
    </row>
    <row r="72" spans="1:24" s="71" customFormat="1" ht="60.75">
      <c r="A72" s="157" t="s">
        <v>812</v>
      </c>
      <c r="B72" s="157" t="s">
        <v>115</v>
      </c>
      <c r="C72" s="157"/>
      <c r="D72" s="161" t="s">
        <v>197</v>
      </c>
      <c r="E72" s="175">
        <f t="shared" si="0"/>
        <v>0</v>
      </c>
      <c r="F72" s="175"/>
      <c r="G72" s="196"/>
      <c r="H72" s="173"/>
      <c r="I72" s="315"/>
      <c r="J72" s="197"/>
      <c r="K72" s="196"/>
      <c r="L72" s="196"/>
      <c r="M72" s="196"/>
      <c r="N72" s="173"/>
      <c r="O72" s="197"/>
      <c r="P72" s="174"/>
      <c r="Q72" s="280"/>
      <c r="R72" s="63"/>
      <c r="S72" s="250"/>
      <c r="T72" s="122">
        <f>+O72+E72</f>
        <v>0</v>
      </c>
      <c r="U72" s="73"/>
      <c r="V72" s="74"/>
      <c r="W72" s="70"/>
      <c r="X72" s="70"/>
    </row>
    <row r="73" spans="1:32" s="21" customFormat="1" ht="37.5">
      <c r="A73" s="121" t="s">
        <v>798</v>
      </c>
      <c r="B73" s="121" t="s">
        <v>784</v>
      </c>
      <c r="C73" s="121"/>
      <c r="D73" s="145" t="s">
        <v>669</v>
      </c>
      <c r="E73" s="118">
        <f t="shared" si="0"/>
        <v>0</v>
      </c>
      <c r="F73" s="118"/>
      <c r="G73" s="118"/>
      <c r="H73" s="180"/>
      <c r="I73" s="414"/>
      <c r="J73" s="109"/>
      <c r="K73" s="337"/>
      <c r="L73" s="337"/>
      <c r="M73" s="337"/>
      <c r="N73" s="383"/>
      <c r="O73" s="109"/>
      <c r="P73" s="323"/>
      <c r="Q73" s="106"/>
      <c r="R73" s="63"/>
      <c r="S73" s="250"/>
      <c r="T73" s="122"/>
      <c r="U73" s="20"/>
      <c r="V73" s="338">
        <v>0</v>
      </c>
      <c r="W73" s="338">
        <v>0</v>
      </c>
      <c r="X73" s="338">
        <v>0</v>
      </c>
      <c r="Y73" s="338">
        <v>0</v>
      </c>
      <c r="Z73" s="338">
        <v>0</v>
      </c>
      <c r="AA73" s="338">
        <v>0</v>
      </c>
      <c r="AB73" s="338">
        <v>0</v>
      </c>
      <c r="AC73" s="338">
        <v>0</v>
      </c>
      <c r="AD73" s="338">
        <v>0</v>
      </c>
      <c r="AE73" s="338">
        <v>0</v>
      </c>
      <c r="AF73" s="338">
        <v>0</v>
      </c>
    </row>
    <row r="74" spans="1:24" s="21" customFormat="1" ht="37.5">
      <c r="A74" s="121" t="s">
        <v>799</v>
      </c>
      <c r="B74" s="121" t="s">
        <v>859</v>
      </c>
      <c r="C74" s="121"/>
      <c r="D74" s="145" t="s">
        <v>670</v>
      </c>
      <c r="E74" s="118">
        <f aca="true" t="shared" si="2" ref="E74:E137">+F74+I74</f>
        <v>0</v>
      </c>
      <c r="F74" s="118"/>
      <c r="G74" s="118"/>
      <c r="H74" s="180"/>
      <c r="I74" s="414"/>
      <c r="J74" s="109"/>
      <c r="K74" s="337"/>
      <c r="L74" s="337"/>
      <c r="M74" s="337"/>
      <c r="N74" s="383"/>
      <c r="O74" s="109"/>
      <c r="P74" s="323"/>
      <c r="Q74" s="106"/>
      <c r="R74" s="63"/>
      <c r="S74" s="250"/>
      <c r="T74" s="122">
        <v>159425400</v>
      </c>
      <c r="U74" s="20"/>
      <c r="V74" s="22"/>
      <c r="W74" s="20"/>
      <c r="X74" s="20"/>
    </row>
    <row r="75" spans="1:24" s="21" customFormat="1" ht="37.5">
      <c r="A75" s="121" t="s">
        <v>800</v>
      </c>
      <c r="B75" s="121" t="s">
        <v>860</v>
      </c>
      <c r="C75" s="121"/>
      <c r="D75" s="145" t="s">
        <v>671</v>
      </c>
      <c r="E75" s="118">
        <f t="shared" si="2"/>
        <v>0</v>
      </c>
      <c r="F75" s="118"/>
      <c r="G75" s="118"/>
      <c r="H75" s="180"/>
      <c r="I75" s="414"/>
      <c r="J75" s="109"/>
      <c r="K75" s="337"/>
      <c r="L75" s="337"/>
      <c r="M75" s="337"/>
      <c r="N75" s="383"/>
      <c r="O75" s="109"/>
      <c r="P75" s="323"/>
      <c r="Q75" s="106"/>
      <c r="R75" s="63"/>
      <c r="S75" s="250"/>
      <c r="T75" s="122">
        <v>5367200</v>
      </c>
      <c r="U75" s="22"/>
      <c r="V75" s="20"/>
      <c r="W75" s="20"/>
      <c r="X75" s="20"/>
    </row>
    <row r="76" spans="1:24" s="21" customFormat="1" ht="56.25">
      <c r="A76" s="121" t="s">
        <v>801</v>
      </c>
      <c r="B76" s="121" t="s">
        <v>852</v>
      </c>
      <c r="C76" s="121"/>
      <c r="D76" s="145" t="s">
        <v>672</v>
      </c>
      <c r="E76" s="118">
        <f t="shared" si="2"/>
        <v>0</v>
      </c>
      <c r="F76" s="118"/>
      <c r="G76" s="118"/>
      <c r="H76" s="180"/>
      <c r="I76" s="414"/>
      <c r="J76" s="109"/>
      <c r="K76" s="337"/>
      <c r="L76" s="337"/>
      <c r="M76" s="337"/>
      <c r="N76" s="383"/>
      <c r="O76" s="109"/>
      <c r="P76" s="323"/>
      <c r="Q76" s="106"/>
      <c r="R76" s="63"/>
      <c r="S76" s="250"/>
      <c r="T76" s="122">
        <v>7716000</v>
      </c>
      <c r="U76" s="20"/>
      <c r="V76" s="20"/>
      <c r="W76" s="20"/>
      <c r="X76" s="20"/>
    </row>
    <row r="77" spans="1:24" s="21" customFormat="1" ht="56.25">
      <c r="A77" s="121" t="s">
        <v>81</v>
      </c>
      <c r="B77" s="121" t="s">
        <v>853</v>
      </c>
      <c r="C77" s="121"/>
      <c r="D77" s="145" t="s">
        <v>861</v>
      </c>
      <c r="E77" s="118">
        <f t="shared" si="2"/>
        <v>0</v>
      </c>
      <c r="F77" s="118"/>
      <c r="G77" s="118"/>
      <c r="H77" s="180"/>
      <c r="I77" s="414"/>
      <c r="J77" s="109"/>
      <c r="K77" s="337"/>
      <c r="L77" s="337"/>
      <c r="M77" s="337"/>
      <c r="N77" s="383"/>
      <c r="O77" s="109"/>
      <c r="P77" s="323"/>
      <c r="Q77" s="106"/>
      <c r="R77" s="63"/>
      <c r="S77" s="250"/>
      <c r="T77" s="122">
        <v>10914800</v>
      </c>
      <c r="U77" s="20"/>
      <c r="V77" s="22"/>
      <c r="W77" s="20"/>
      <c r="X77" s="20"/>
    </row>
    <row r="78" spans="1:24" s="21" customFormat="1" ht="37.5">
      <c r="A78" s="121" t="s">
        <v>82</v>
      </c>
      <c r="B78" s="121" t="s">
        <v>683</v>
      </c>
      <c r="C78" s="121"/>
      <c r="D78" s="145" t="s">
        <v>732</v>
      </c>
      <c r="E78" s="118">
        <f t="shared" si="2"/>
        <v>0</v>
      </c>
      <c r="F78" s="118"/>
      <c r="G78" s="118"/>
      <c r="H78" s="180"/>
      <c r="I78" s="414"/>
      <c r="J78" s="109"/>
      <c r="K78" s="337"/>
      <c r="L78" s="337"/>
      <c r="M78" s="337"/>
      <c r="N78" s="383"/>
      <c r="O78" s="109"/>
      <c r="P78" s="323"/>
      <c r="Q78" s="106"/>
      <c r="R78" s="63"/>
      <c r="S78" s="250"/>
      <c r="T78" s="122">
        <v>5470700</v>
      </c>
      <c r="U78" s="22"/>
      <c r="V78" s="20"/>
      <c r="W78" s="20"/>
      <c r="X78" s="20"/>
    </row>
    <row r="79" spans="1:24" s="21" customFormat="1" ht="42.75" customHeight="1">
      <c r="A79" s="121" t="s">
        <v>64</v>
      </c>
      <c r="B79" s="121" t="s">
        <v>227</v>
      </c>
      <c r="C79" s="121"/>
      <c r="D79" s="145" t="s">
        <v>65</v>
      </c>
      <c r="E79" s="118">
        <f t="shared" si="2"/>
        <v>0</v>
      </c>
      <c r="F79" s="118"/>
      <c r="G79" s="118"/>
      <c r="H79" s="180"/>
      <c r="I79" s="414"/>
      <c r="J79" s="109"/>
      <c r="K79" s="337"/>
      <c r="L79" s="337"/>
      <c r="M79" s="337"/>
      <c r="N79" s="383"/>
      <c r="O79" s="111"/>
      <c r="P79" s="112"/>
      <c r="Q79" s="106"/>
      <c r="R79" s="63"/>
      <c r="S79" s="349"/>
      <c r="T79" s="350"/>
      <c r="U79" s="22"/>
      <c r="V79" s="20"/>
      <c r="W79" s="20"/>
      <c r="X79" s="20"/>
    </row>
    <row r="80" spans="1:24" s="21" customFormat="1" ht="37.5">
      <c r="A80" s="121" t="s">
        <v>733</v>
      </c>
      <c r="B80" s="121" t="s">
        <v>838</v>
      </c>
      <c r="C80" s="121"/>
      <c r="D80" s="145" t="s">
        <v>862</v>
      </c>
      <c r="E80" s="118">
        <f t="shared" si="2"/>
        <v>0</v>
      </c>
      <c r="F80" s="118"/>
      <c r="G80" s="118"/>
      <c r="H80" s="180"/>
      <c r="I80" s="414"/>
      <c r="J80" s="109"/>
      <c r="K80" s="337"/>
      <c r="L80" s="337"/>
      <c r="M80" s="337"/>
      <c r="N80" s="383"/>
      <c r="O80" s="111"/>
      <c r="P80" s="112"/>
      <c r="Q80" s="192"/>
      <c r="R80" s="63"/>
      <c r="S80" s="250"/>
      <c r="T80" s="122">
        <v>9973200</v>
      </c>
      <c r="U80" s="24"/>
      <c r="V80" s="22"/>
      <c r="W80" s="20"/>
      <c r="X80" s="20"/>
    </row>
    <row r="81" spans="1:24" s="21" customFormat="1" ht="37.5">
      <c r="A81" s="121" t="s">
        <v>734</v>
      </c>
      <c r="B81" s="127" t="s">
        <v>839</v>
      </c>
      <c r="C81" s="127"/>
      <c r="D81" s="339" t="s">
        <v>725</v>
      </c>
      <c r="E81" s="340">
        <f t="shared" si="2"/>
        <v>0</v>
      </c>
      <c r="F81" s="340"/>
      <c r="G81" s="340"/>
      <c r="H81" s="341"/>
      <c r="I81" s="415"/>
      <c r="J81" s="109"/>
      <c r="K81" s="342"/>
      <c r="L81" s="342"/>
      <c r="M81" s="342"/>
      <c r="N81" s="371"/>
      <c r="O81" s="109"/>
      <c r="P81" s="323"/>
      <c r="Q81" s="106"/>
      <c r="R81" s="63"/>
      <c r="S81" s="250"/>
      <c r="T81" s="122">
        <v>4521700</v>
      </c>
      <c r="U81" s="24"/>
      <c r="V81" s="22"/>
      <c r="W81" s="20"/>
      <c r="X81" s="20"/>
    </row>
    <row r="82" spans="1:24" s="23" customFormat="1" ht="37.5">
      <c r="A82" s="121" t="s">
        <v>736</v>
      </c>
      <c r="B82" s="121" t="s">
        <v>737</v>
      </c>
      <c r="C82" s="121"/>
      <c r="D82" s="145" t="s">
        <v>191</v>
      </c>
      <c r="E82" s="118">
        <f t="shared" si="2"/>
        <v>0</v>
      </c>
      <c r="F82" s="118"/>
      <c r="G82" s="118"/>
      <c r="H82" s="180"/>
      <c r="I82" s="414"/>
      <c r="J82" s="109"/>
      <c r="K82" s="337"/>
      <c r="L82" s="337"/>
      <c r="M82" s="337"/>
      <c r="N82" s="383"/>
      <c r="O82" s="111"/>
      <c r="P82" s="112"/>
      <c r="Q82" s="192"/>
      <c r="R82" s="63"/>
      <c r="S82" s="250"/>
      <c r="T82" s="122">
        <v>4132500</v>
      </c>
      <c r="U82" s="20"/>
      <c r="V82" s="20"/>
      <c r="W82" s="22"/>
      <c r="X82" s="22"/>
    </row>
    <row r="83" spans="1:24" s="21" customFormat="1" ht="18.75">
      <c r="A83" s="121" t="s">
        <v>735</v>
      </c>
      <c r="B83" s="121" t="s">
        <v>738</v>
      </c>
      <c r="C83" s="127"/>
      <c r="D83" s="339" t="s">
        <v>192</v>
      </c>
      <c r="E83" s="118">
        <f t="shared" si="2"/>
        <v>0</v>
      </c>
      <c r="F83" s="118"/>
      <c r="G83" s="118"/>
      <c r="H83" s="180"/>
      <c r="I83" s="414"/>
      <c r="J83" s="109"/>
      <c r="K83" s="337"/>
      <c r="L83" s="337"/>
      <c r="M83" s="337"/>
      <c r="N83" s="384"/>
      <c r="O83" s="373"/>
      <c r="P83" s="372"/>
      <c r="Q83" s="106"/>
      <c r="R83" s="63"/>
      <c r="S83" s="250"/>
      <c r="T83" s="122">
        <v>7707300</v>
      </c>
      <c r="U83" s="29"/>
      <c r="V83" s="29"/>
      <c r="W83" s="20"/>
      <c r="X83" s="20"/>
    </row>
    <row r="84" spans="1:24" s="312" customFormat="1" ht="37.5">
      <c r="A84" s="308" t="s">
        <v>193</v>
      </c>
      <c r="B84" s="308" t="s">
        <v>738</v>
      </c>
      <c r="C84" s="251"/>
      <c r="D84" s="345" t="s">
        <v>821</v>
      </c>
      <c r="E84" s="363">
        <f t="shared" si="2"/>
        <v>0</v>
      </c>
      <c r="F84" s="363"/>
      <c r="G84" s="363"/>
      <c r="H84" s="364"/>
      <c r="I84" s="416"/>
      <c r="J84" s="115"/>
      <c r="K84" s="365"/>
      <c r="L84" s="365"/>
      <c r="M84" s="365"/>
      <c r="N84" s="385"/>
      <c r="O84" s="344"/>
      <c r="P84" s="343"/>
      <c r="Q84" s="210"/>
      <c r="R84" s="63"/>
      <c r="S84" s="302"/>
      <c r="T84" s="252"/>
      <c r="U84" s="29"/>
      <c r="V84" s="29"/>
      <c r="W84" s="97"/>
      <c r="X84" s="97"/>
    </row>
    <row r="85" spans="1:24" s="21" customFormat="1" ht="93.75">
      <c r="A85" s="248" t="s">
        <v>194</v>
      </c>
      <c r="B85" s="308" t="s">
        <v>738</v>
      </c>
      <c r="C85" s="251"/>
      <c r="D85" s="345" t="s">
        <v>83</v>
      </c>
      <c r="E85" s="346">
        <f t="shared" si="2"/>
        <v>0</v>
      </c>
      <c r="F85" s="346"/>
      <c r="G85" s="346"/>
      <c r="H85" s="347"/>
      <c r="I85" s="417"/>
      <c r="J85" s="344"/>
      <c r="K85" s="348"/>
      <c r="L85" s="348"/>
      <c r="M85" s="348"/>
      <c r="N85" s="385"/>
      <c r="O85" s="344"/>
      <c r="P85" s="343"/>
      <c r="Q85" s="202"/>
      <c r="R85" s="63"/>
      <c r="S85" s="250"/>
      <c r="T85" s="122">
        <v>3886300</v>
      </c>
      <c r="U85" s="29"/>
      <c r="V85" s="22"/>
      <c r="W85" s="20"/>
      <c r="X85" s="20"/>
    </row>
    <row r="86" spans="1:24" s="21" customFormat="1" ht="112.5">
      <c r="A86" s="248" t="s">
        <v>195</v>
      </c>
      <c r="B86" s="308" t="s">
        <v>738</v>
      </c>
      <c r="C86" s="251"/>
      <c r="D86" s="345" t="s">
        <v>84</v>
      </c>
      <c r="E86" s="346">
        <f t="shared" si="2"/>
        <v>0</v>
      </c>
      <c r="F86" s="346"/>
      <c r="G86" s="346"/>
      <c r="H86" s="347"/>
      <c r="I86" s="417"/>
      <c r="J86" s="344"/>
      <c r="K86" s="348"/>
      <c r="L86" s="348"/>
      <c r="M86" s="348"/>
      <c r="N86" s="385"/>
      <c r="O86" s="344"/>
      <c r="P86" s="343"/>
      <c r="Q86" s="202"/>
      <c r="R86" s="63"/>
      <c r="S86" s="250"/>
      <c r="T86" s="122"/>
      <c r="U86" s="29"/>
      <c r="V86" s="22"/>
      <c r="W86" s="20"/>
      <c r="X86" s="20"/>
    </row>
    <row r="87" spans="1:24" s="30" customFormat="1" ht="93.75">
      <c r="A87" s="248" t="s">
        <v>167</v>
      </c>
      <c r="B87" s="308" t="s">
        <v>738</v>
      </c>
      <c r="C87" s="251"/>
      <c r="D87" s="345" t="s">
        <v>656</v>
      </c>
      <c r="E87" s="346">
        <f t="shared" si="2"/>
        <v>0</v>
      </c>
      <c r="F87" s="346"/>
      <c r="G87" s="346"/>
      <c r="H87" s="347"/>
      <c r="I87" s="417"/>
      <c r="J87" s="344"/>
      <c r="K87" s="348"/>
      <c r="L87" s="348"/>
      <c r="M87" s="348"/>
      <c r="N87" s="385"/>
      <c r="O87" s="344"/>
      <c r="P87" s="343"/>
      <c r="Q87" s="202"/>
      <c r="R87" s="63"/>
      <c r="S87" s="250"/>
      <c r="T87" s="122">
        <v>924800</v>
      </c>
      <c r="U87" s="22"/>
      <c r="V87" s="22"/>
      <c r="W87" s="28"/>
      <c r="X87" s="28"/>
    </row>
    <row r="88" spans="1:24" s="30" customFormat="1" ht="56.25">
      <c r="A88" s="121" t="s">
        <v>657</v>
      </c>
      <c r="B88" s="121" t="s">
        <v>739</v>
      </c>
      <c r="C88" s="121"/>
      <c r="D88" s="145" t="s">
        <v>179</v>
      </c>
      <c r="E88" s="118">
        <f t="shared" si="2"/>
        <v>0</v>
      </c>
      <c r="F88" s="118"/>
      <c r="G88" s="118"/>
      <c r="H88" s="180"/>
      <c r="I88" s="414"/>
      <c r="J88" s="109"/>
      <c r="K88" s="337"/>
      <c r="L88" s="337"/>
      <c r="M88" s="337"/>
      <c r="N88" s="383"/>
      <c r="O88" s="109"/>
      <c r="P88" s="323"/>
      <c r="Q88" s="106"/>
      <c r="R88" s="63"/>
      <c r="S88" s="349"/>
      <c r="T88" s="350">
        <v>21018500</v>
      </c>
      <c r="U88" s="22"/>
      <c r="V88" s="20"/>
      <c r="W88" s="28"/>
      <c r="X88" s="28"/>
    </row>
    <row r="89" spans="1:24" s="21" customFormat="1" ht="39" customHeight="1">
      <c r="A89" s="121" t="s">
        <v>180</v>
      </c>
      <c r="B89" s="121" t="s">
        <v>760</v>
      </c>
      <c r="C89" s="121"/>
      <c r="D89" s="145" t="s">
        <v>658</v>
      </c>
      <c r="E89" s="118">
        <f t="shared" si="2"/>
        <v>0</v>
      </c>
      <c r="F89" s="118"/>
      <c r="G89" s="118"/>
      <c r="H89" s="180"/>
      <c r="I89" s="414"/>
      <c r="J89" s="109"/>
      <c r="K89" s="337"/>
      <c r="L89" s="337"/>
      <c r="M89" s="337"/>
      <c r="N89" s="383"/>
      <c r="O89" s="109"/>
      <c r="P89" s="323"/>
      <c r="Q89" s="106"/>
      <c r="R89" s="63"/>
      <c r="S89" s="250"/>
      <c r="T89" s="122">
        <v>488800</v>
      </c>
      <c r="U89" s="20"/>
      <c r="V89" s="20"/>
      <c r="W89" s="20"/>
      <c r="X89" s="20"/>
    </row>
    <row r="90" spans="1:24" s="25" customFormat="1" ht="56.25">
      <c r="A90" s="121" t="s">
        <v>181</v>
      </c>
      <c r="B90" s="121" t="s">
        <v>740</v>
      </c>
      <c r="C90" s="121"/>
      <c r="D90" s="145" t="s">
        <v>659</v>
      </c>
      <c r="E90" s="118">
        <f t="shared" si="2"/>
        <v>0</v>
      </c>
      <c r="F90" s="118"/>
      <c r="G90" s="118"/>
      <c r="H90" s="180"/>
      <c r="I90" s="414"/>
      <c r="J90" s="109"/>
      <c r="K90" s="337"/>
      <c r="L90" s="337"/>
      <c r="M90" s="337"/>
      <c r="N90" s="383"/>
      <c r="O90" s="109"/>
      <c r="P90" s="323"/>
      <c r="Q90" s="106"/>
      <c r="R90" s="63"/>
      <c r="S90" s="250"/>
      <c r="T90" s="122">
        <v>840000</v>
      </c>
      <c r="U90" s="20"/>
      <c r="V90" s="26"/>
      <c r="W90" s="24"/>
      <c r="X90" s="24"/>
    </row>
    <row r="91" spans="1:24" s="25" customFormat="1" ht="18.75">
      <c r="A91" s="121" t="s">
        <v>182</v>
      </c>
      <c r="B91" s="121" t="s">
        <v>742</v>
      </c>
      <c r="C91" s="121"/>
      <c r="D91" s="145" t="s">
        <v>660</v>
      </c>
      <c r="E91" s="118">
        <f t="shared" si="2"/>
        <v>0</v>
      </c>
      <c r="F91" s="118"/>
      <c r="G91" s="118"/>
      <c r="H91" s="180"/>
      <c r="I91" s="414"/>
      <c r="J91" s="109"/>
      <c r="K91" s="337"/>
      <c r="L91" s="337"/>
      <c r="M91" s="337"/>
      <c r="N91" s="383"/>
      <c r="O91" s="387"/>
      <c r="P91" s="323"/>
      <c r="Q91" s="106"/>
      <c r="R91" s="63"/>
      <c r="S91" s="250"/>
      <c r="T91" s="122"/>
      <c r="U91" s="20"/>
      <c r="V91" s="26"/>
      <c r="W91" s="24"/>
      <c r="X91" s="24"/>
    </row>
    <row r="92" spans="1:24" s="25" customFormat="1" ht="18.75">
      <c r="A92" s="127" t="s">
        <v>877</v>
      </c>
      <c r="B92" s="127" t="s">
        <v>747</v>
      </c>
      <c r="C92" s="127"/>
      <c r="D92" s="339" t="s">
        <v>129</v>
      </c>
      <c r="E92" s="370">
        <f t="shared" si="2"/>
        <v>0</v>
      </c>
      <c r="F92" s="370"/>
      <c r="G92" s="340"/>
      <c r="H92" s="341"/>
      <c r="I92" s="415"/>
      <c r="J92" s="109"/>
      <c r="K92" s="342"/>
      <c r="L92" s="342"/>
      <c r="M92" s="342"/>
      <c r="N92" s="371"/>
      <c r="O92" s="388"/>
      <c r="P92" s="112"/>
      <c r="Q92" s="192"/>
      <c r="R92" s="63"/>
      <c r="S92" s="250"/>
      <c r="T92" s="122"/>
      <c r="U92" s="20"/>
      <c r="V92" s="26"/>
      <c r="W92" s="24"/>
      <c r="X92" s="24"/>
    </row>
    <row r="93" spans="1:24" s="31" customFormat="1" ht="60.75">
      <c r="A93" s="159" t="s">
        <v>869</v>
      </c>
      <c r="B93" s="159" t="s">
        <v>116</v>
      </c>
      <c r="C93" s="159"/>
      <c r="D93" s="160" t="s">
        <v>198</v>
      </c>
      <c r="E93" s="178">
        <f t="shared" si="2"/>
        <v>0</v>
      </c>
      <c r="F93" s="178"/>
      <c r="G93" s="203"/>
      <c r="H93" s="176"/>
      <c r="I93" s="418"/>
      <c r="J93" s="197"/>
      <c r="K93" s="203"/>
      <c r="L93" s="203"/>
      <c r="M93" s="203"/>
      <c r="N93" s="176"/>
      <c r="O93" s="265"/>
      <c r="P93" s="177"/>
      <c r="Q93" s="282"/>
      <c r="R93" s="63"/>
      <c r="S93" s="250"/>
      <c r="T93" s="122">
        <f>+O95+E95</f>
        <v>0</v>
      </c>
      <c r="U93" s="352">
        <v>-1049900</v>
      </c>
      <c r="V93" s="24"/>
      <c r="W93" s="29"/>
      <c r="X93" s="29"/>
    </row>
    <row r="94" spans="1:24" s="31" customFormat="1" ht="60.75">
      <c r="A94" s="159" t="s">
        <v>811</v>
      </c>
      <c r="B94" s="159" t="s">
        <v>116</v>
      </c>
      <c r="C94" s="159"/>
      <c r="D94" s="160" t="s">
        <v>198</v>
      </c>
      <c r="E94" s="178">
        <f t="shared" si="2"/>
        <v>0</v>
      </c>
      <c r="F94" s="178"/>
      <c r="G94" s="203"/>
      <c r="H94" s="176"/>
      <c r="I94" s="418"/>
      <c r="J94" s="197"/>
      <c r="K94" s="203"/>
      <c r="L94" s="203"/>
      <c r="M94" s="203"/>
      <c r="N94" s="176"/>
      <c r="O94" s="265"/>
      <c r="P94" s="177"/>
      <c r="Q94" s="282"/>
      <c r="R94" s="63"/>
      <c r="S94" s="250"/>
      <c r="T94" s="122">
        <f>+O96+E96</f>
        <v>0</v>
      </c>
      <c r="U94" s="26"/>
      <c r="V94" s="24"/>
      <c r="W94" s="29"/>
      <c r="X94" s="29"/>
    </row>
    <row r="95" spans="1:24" s="31" customFormat="1" ht="31.5" customHeight="1">
      <c r="A95" s="121" t="s">
        <v>169</v>
      </c>
      <c r="B95" s="121" t="s">
        <v>834</v>
      </c>
      <c r="C95" s="121"/>
      <c r="D95" s="124" t="s">
        <v>744</v>
      </c>
      <c r="E95" s="143">
        <f t="shared" si="2"/>
        <v>0</v>
      </c>
      <c r="F95" s="143"/>
      <c r="G95" s="190"/>
      <c r="H95" s="141"/>
      <c r="I95" s="411"/>
      <c r="J95" s="117"/>
      <c r="K95" s="81"/>
      <c r="L95" s="81"/>
      <c r="M95" s="81"/>
      <c r="N95" s="104"/>
      <c r="O95" s="263"/>
      <c r="P95" s="167"/>
      <c r="Q95" s="278"/>
      <c r="R95" s="63"/>
      <c r="S95" s="250"/>
      <c r="T95" s="122">
        <f>+O96+E96</f>
        <v>0</v>
      </c>
      <c r="U95" s="24"/>
      <c r="V95" s="20"/>
      <c r="W95" s="29"/>
      <c r="X95" s="29"/>
    </row>
    <row r="96" spans="1:24" s="31" customFormat="1" ht="75">
      <c r="A96" s="130" t="s">
        <v>170</v>
      </c>
      <c r="B96" s="130"/>
      <c r="C96" s="130"/>
      <c r="D96" s="83" t="s">
        <v>171</v>
      </c>
      <c r="E96" s="143">
        <f t="shared" si="2"/>
        <v>0</v>
      </c>
      <c r="F96" s="143"/>
      <c r="G96" s="190"/>
      <c r="H96" s="141"/>
      <c r="I96" s="411"/>
      <c r="J96" s="117"/>
      <c r="K96" s="81"/>
      <c r="L96" s="81"/>
      <c r="M96" s="81"/>
      <c r="N96" s="104"/>
      <c r="O96" s="263"/>
      <c r="P96" s="167"/>
      <c r="Q96" s="278"/>
      <c r="R96" s="63"/>
      <c r="S96" s="250"/>
      <c r="T96" s="122">
        <f>+O97+E97</f>
        <v>0</v>
      </c>
      <c r="U96" s="24"/>
      <c r="V96" s="20"/>
      <c r="W96" s="29"/>
      <c r="X96" s="29"/>
    </row>
    <row r="97" spans="1:24" s="96" customFormat="1" ht="93.75">
      <c r="A97" s="248" t="s">
        <v>172</v>
      </c>
      <c r="B97" s="248" t="s">
        <v>836</v>
      </c>
      <c r="C97" s="248"/>
      <c r="D97" s="336" t="s">
        <v>173</v>
      </c>
      <c r="E97" s="309">
        <f t="shared" si="2"/>
        <v>0</v>
      </c>
      <c r="F97" s="309"/>
      <c r="G97" s="310"/>
      <c r="H97" s="311"/>
      <c r="I97" s="412"/>
      <c r="J97" s="254"/>
      <c r="K97" s="206"/>
      <c r="L97" s="206"/>
      <c r="M97" s="206"/>
      <c r="N97" s="207"/>
      <c r="O97" s="269"/>
      <c r="P97" s="209"/>
      <c r="Q97" s="285"/>
      <c r="R97" s="390"/>
      <c r="S97" s="302"/>
      <c r="T97" s="252">
        <f>+O98+E98</f>
        <v>0</v>
      </c>
      <c r="U97" s="97"/>
      <c r="V97" s="97"/>
      <c r="W97" s="98"/>
      <c r="X97" s="98"/>
    </row>
    <row r="98" spans="1:24" s="96" customFormat="1" ht="168.75">
      <c r="A98" s="248" t="s">
        <v>174</v>
      </c>
      <c r="B98" s="248" t="s">
        <v>837</v>
      </c>
      <c r="C98" s="248"/>
      <c r="D98" s="336" t="s">
        <v>728</v>
      </c>
      <c r="E98" s="309">
        <f t="shared" si="2"/>
        <v>0</v>
      </c>
      <c r="F98" s="309"/>
      <c r="G98" s="310"/>
      <c r="H98" s="311"/>
      <c r="I98" s="412"/>
      <c r="J98" s="254"/>
      <c r="K98" s="206"/>
      <c r="L98" s="206"/>
      <c r="M98" s="206"/>
      <c r="N98" s="207"/>
      <c r="O98" s="269"/>
      <c r="P98" s="209"/>
      <c r="Q98" s="285"/>
      <c r="R98" s="390"/>
      <c r="S98" s="302"/>
      <c r="T98" s="252">
        <f>+O99+E99</f>
        <v>0</v>
      </c>
      <c r="U98" s="97"/>
      <c r="V98" s="97"/>
      <c r="W98" s="98"/>
      <c r="X98" s="98"/>
    </row>
    <row r="99" spans="1:24" s="312" customFormat="1" ht="37.5">
      <c r="A99" s="308" t="s">
        <v>175</v>
      </c>
      <c r="B99" s="308" t="s">
        <v>44</v>
      </c>
      <c r="C99" s="308"/>
      <c r="D99" s="247" t="s">
        <v>714</v>
      </c>
      <c r="E99" s="309">
        <f t="shared" si="2"/>
        <v>0</v>
      </c>
      <c r="F99" s="309"/>
      <c r="G99" s="310"/>
      <c r="H99" s="311"/>
      <c r="I99" s="412"/>
      <c r="J99" s="254"/>
      <c r="K99" s="206"/>
      <c r="L99" s="206"/>
      <c r="M99" s="206"/>
      <c r="N99" s="207"/>
      <c r="O99" s="269"/>
      <c r="P99" s="209"/>
      <c r="Q99" s="285"/>
      <c r="R99" s="63"/>
      <c r="S99" s="302"/>
      <c r="T99" s="252">
        <f>+O105+E105</f>
        <v>0</v>
      </c>
      <c r="U99" s="97"/>
      <c r="V99" s="98"/>
      <c r="W99" s="97"/>
      <c r="X99" s="97"/>
    </row>
    <row r="100" spans="1:24" s="27" customFormat="1" ht="37.5">
      <c r="A100" s="130" t="s">
        <v>787</v>
      </c>
      <c r="B100" s="130"/>
      <c r="C100" s="130"/>
      <c r="D100" s="83" t="s">
        <v>654</v>
      </c>
      <c r="E100" s="190">
        <f t="shared" si="2"/>
        <v>0</v>
      </c>
      <c r="F100" s="190"/>
      <c r="G100" s="190"/>
      <c r="H100" s="141"/>
      <c r="I100" s="411"/>
      <c r="J100" s="117"/>
      <c r="K100" s="81"/>
      <c r="L100" s="81"/>
      <c r="M100" s="81"/>
      <c r="N100" s="104"/>
      <c r="O100" s="113"/>
      <c r="P100" s="114"/>
      <c r="Q100" s="278"/>
      <c r="R100" s="63"/>
      <c r="S100" s="250"/>
      <c r="T100" s="122">
        <f>+O100+E100</f>
        <v>0</v>
      </c>
      <c r="U100" s="26"/>
      <c r="V100" s="26"/>
      <c r="W100" s="26"/>
      <c r="X100" s="26"/>
    </row>
    <row r="101" spans="1:24" s="100" customFormat="1" ht="75">
      <c r="A101" s="308" t="s">
        <v>283</v>
      </c>
      <c r="B101" s="308" t="s">
        <v>127</v>
      </c>
      <c r="C101" s="308"/>
      <c r="D101" s="247" t="s">
        <v>205</v>
      </c>
      <c r="E101" s="310">
        <f t="shared" si="2"/>
        <v>0</v>
      </c>
      <c r="F101" s="310"/>
      <c r="G101" s="310"/>
      <c r="H101" s="311"/>
      <c r="I101" s="419"/>
      <c r="J101" s="208"/>
      <c r="K101" s="206"/>
      <c r="L101" s="206"/>
      <c r="M101" s="206"/>
      <c r="N101" s="207"/>
      <c r="O101" s="391"/>
      <c r="P101" s="392"/>
      <c r="Q101" s="285"/>
      <c r="R101" s="390"/>
      <c r="S101" s="302"/>
      <c r="T101" s="252">
        <f>+O101+E101</f>
        <v>0</v>
      </c>
      <c r="U101" s="93"/>
      <c r="V101" s="93"/>
      <c r="W101" s="93"/>
      <c r="X101" s="93"/>
    </row>
    <row r="102" spans="1:24" s="100" customFormat="1" ht="37.5">
      <c r="A102" s="121" t="s">
        <v>284</v>
      </c>
      <c r="B102" s="121"/>
      <c r="C102" s="121"/>
      <c r="D102" s="124" t="s">
        <v>753</v>
      </c>
      <c r="E102" s="190">
        <f t="shared" si="2"/>
        <v>0</v>
      </c>
      <c r="F102" s="190"/>
      <c r="G102" s="190"/>
      <c r="H102" s="141"/>
      <c r="I102" s="411"/>
      <c r="J102" s="117"/>
      <c r="K102" s="81"/>
      <c r="L102" s="81"/>
      <c r="M102" s="81"/>
      <c r="N102" s="104"/>
      <c r="O102" s="113"/>
      <c r="P102" s="114"/>
      <c r="Q102" s="278"/>
      <c r="R102" s="63"/>
      <c r="S102" s="250"/>
      <c r="T102" s="122">
        <f>+O102+E102</f>
        <v>0</v>
      </c>
      <c r="U102" s="93"/>
      <c r="V102" s="93"/>
      <c r="W102" s="93"/>
      <c r="X102" s="93"/>
    </row>
    <row r="103" spans="1:24" s="100" customFormat="1" ht="37.5">
      <c r="A103" s="308" t="s">
        <v>285</v>
      </c>
      <c r="B103" s="308" t="s">
        <v>154</v>
      </c>
      <c r="C103" s="308"/>
      <c r="D103" s="247" t="s">
        <v>695</v>
      </c>
      <c r="E103" s="393">
        <f t="shared" si="2"/>
        <v>0</v>
      </c>
      <c r="F103" s="393"/>
      <c r="G103" s="393"/>
      <c r="H103" s="394"/>
      <c r="I103" s="419"/>
      <c r="J103" s="254"/>
      <c r="K103" s="211"/>
      <c r="L103" s="211"/>
      <c r="M103" s="211"/>
      <c r="N103" s="395"/>
      <c r="O103" s="213"/>
      <c r="P103" s="214"/>
      <c r="Q103" s="362"/>
      <c r="R103" s="390"/>
      <c r="S103" s="302"/>
      <c r="T103" s="252">
        <f>+O103+E103</f>
        <v>0</v>
      </c>
      <c r="U103" s="93"/>
      <c r="V103" s="93"/>
      <c r="W103" s="93"/>
      <c r="X103" s="93"/>
    </row>
    <row r="104" spans="1:24" s="100" customFormat="1" ht="56.25">
      <c r="A104" s="308" t="s">
        <v>286</v>
      </c>
      <c r="B104" s="308" t="s">
        <v>155</v>
      </c>
      <c r="C104" s="308"/>
      <c r="D104" s="247" t="s">
        <v>226</v>
      </c>
      <c r="E104" s="393">
        <f t="shared" si="2"/>
        <v>0</v>
      </c>
      <c r="F104" s="393"/>
      <c r="G104" s="393"/>
      <c r="H104" s="394"/>
      <c r="I104" s="419"/>
      <c r="J104" s="254"/>
      <c r="K104" s="211"/>
      <c r="L104" s="211"/>
      <c r="M104" s="211"/>
      <c r="N104" s="395"/>
      <c r="O104" s="213"/>
      <c r="P104" s="214"/>
      <c r="Q104" s="362"/>
      <c r="R104" s="390"/>
      <c r="S104" s="302"/>
      <c r="T104" s="252">
        <f>+O104+E104</f>
        <v>0</v>
      </c>
      <c r="U104" s="93"/>
      <c r="V104" s="93"/>
      <c r="W104" s="93"/>
      <c r="X104" s="93"/>
    </row>
    <row r="105" spans="1:24" s="71" customFormat="1" ht="131.25">
      <c r="A105" s="121" t="s">
        <v>715</v>
      </c>
      <c r="B105" s="121"/>
      <c r="C105" s="121"/>
      <c r="D105" s="124" t="s">
        <v>5</v>
      </c>
      <c r="E105" s="143">
        <f t="shared" si="2"/>
        <v>0</v>
      </c>
      <c r="F105" s="143"/>
      <c r="G105" s="190"/>
      <c r="H105" s="141"/>
      <c r="I105" s="411"/>
      <c r="J105" s="117"/>
      <c r="K105" s="81"/>
      <c r="L105" s="81"/>
      <c r="M105" s="81"/>
      <c r="N105" s="104"/>
      <c r="O105" s="263"/>
      <c r="P105" s="167"/>
      <c r="Q105" s="278"/>
      <c r="R105" s="63"/>
      <c r="S105" s="250"/>
      <c r="T105" s="122" t="e">
        <f>+#REF!+#REF!</f>
        <v>#REF!</v>
      </c>
      <c r="U105" s="75"/>
      <c r="V105" s="75"/>
      <c r="W105" s="70"/>
      <c r="X105" s="70"/>
    </row>
    <row r="106" spans="1:24" s="314" customFormat="1" ht="93.75">
      <c r="A106" s="308" t="s">
        <v>6</v>
      </c>
      <c r="B106" s="308" t="s">
        <v>718</v>
      </c>
      <c r="C106" s="308"/>
      <c r="D106" s="247" t="s">
        <v>217</v>
      </c>
      <c r="E106" s="309">
        <f t="shared" si="2"/>
        <v>0</v>
      </c>
      <c r="F106" s="309"/>
      <c r="G106" s="310"/>
      <c r="H106" s="311"/>
      <c r="I106" s="412"/>
      <c r="J106" s="254"/>
      <c r="K106" s="206"/>
      <c r="L106" s="206"/>
      <c r="M106" s="206"/>
      <c r="N106" s="207"/>
      <c r="O106" s="269"/>
      <c r="P106" s="209"/>
      <c r="Q106" s="285"/>
      <c r="R106" s="63"/>
      <c r="S106" s="302"/>
      <c r="T106" s="252">
        <f>+O106+E106-E102-E103-700000+4300</f>
        <v>-695700</v>
      </c>
      <c r="U106" s="313"/>
      <c r="V106" s="313"/>
      <c r="W106" s="313"/>
      <c r="X106" s="313"/>
    </row>
    <row r="107" spans="1:24" s="100" customFormat="1" ht="37.5">
      <c r="A107" s="308" t="s">
        <v>7</v>
      </c>
      <c r="B107" s="308" t="s">
        <v>719</v>
      </c>
      <c r="C107" s="308"/>
      <c r="D107" s="247" t="s">
        <v>218</v>
      </c>
      <c r="E107" s="309">
        <f t="shared" si="2"/>
        <v>0</v>
      </c>
      <c r="F107" s="309"/>
      <c r="G107" s="310"/>
      <c r="H107" s="311"/>
      <c r="I107" s="412"/>
      <c r="J107" s="254"/>
      <c r="K107" s="206"/>
      <c r="L107" s="206"/>
      <c r="M107" s="206"/>
      <c r="N107" s="207"/>
      <c r="O107" s="269"/>
      <c r="P107" s="209"/>
      <c r="Q107" s="285"/>
      <c r="R107" s="63"/>
      <c r="S107" s="302"/>
      <c r="T107" s="252">
        <f>+O107+E107</f>
        <v>0</v>
      </c>
      <c r="U107" s="93"/>
      <c r="V107" s="93"/>
      <c r="W107" s="93"/>
      <c r="X107" s="93"/>
    </row>
    <row r="108" spans="1:24" s="27" customFormat="1" ht="37.5">
      <c r="A108" s="127" t="s">
        <v>8</v>
      </c>
      <c r="B108" s="127"/>
      <c r="C108" s="127"/>
      <c r="D108" s="129" t="s">
        <v>9</v>
      </c>
      <c r="E108" s="143">
        <f t="shared" si="2"/>
        <v>0</v>
      </c>
      <c r="F108" s="143"/>
      <c r="G108" s="190"/>
      <c r="H108" s="141"/>
      <c r="I108" s="411"/>
      <c r="J108" s="117"/>
      <c r="K108" s="81"/>
      <c r="L108" s="81"/>
      <c r="M108" s="81"/>
      <c r="N108" s="104"/>
      <c r="O108" s="263"/>
      <c r="P108" s="167"/>
      <c r="Q108" s="278"/>
      <c r="R108" s="63"/>
      <c r="S108" s="250"/>
      <c r="T108" s="122">
        <f>+O108+E108</f>
        <v>0</v>
      </c>
      <c r="U108" s="26"/>
      <c r="V108" s="26"/>
      <c r="W108" s="26"/>
      <c r="X108" s="26"/>
    </row>
    <row r="109" spans="1:24" s="100" customFormat="1" ht="75">
      <c r="A109" s="251" t="s">
        <v>10</v>
      </c>
      <c r="B109" s="251" t="s">
        <v>128</v>
      </c>
      <c r="C109" s="251"/>
      <c r="D109" s="228" t="s">
        <v>879</v>
      </c>
      <c r="E109" s="309">
        <f t="shared" si="2"/>
        <v>0</v>
      </c>
      <c r="F109" s="309"/>
      <c r="G109" s="310"/>
      <c r="H109" s="311"/>
      <c r="I109" s="412"/>
      <c r="J109" s="254"/>
      <c r="K109" s="206"/>
      <c r="L109" s="206"/>
      <c r="M109" s="206"/>
      <c r="N109" s="207"/>
      <c r="O109" s="269"/>
      <c r="P109" s="209"/>
      <c r="Q109" s="285"/>
      <c r="R109" s="63"/>
      <c r="S109" s="302"/>
      <c r="T109" s="252"/>
      <c r="U109" s="93"/>
      <c r="V109" s="93"/>
      <c r="W109" s="93"/>
      <c r="X109" s="93"/>
    </row>
    <row r="110" spans="1:24" s="27" customFormat="1" ht="56.25">
      <c r="A110" s="127" t="s">
        <v>11</v>
      </c>
      <c r="B110" s="127" t="s">
        <v>835</v>
      </c>
      <c r="C110" s="127"/>
      <c r="D110" s="129" t="s">
        <v>880</v>
      </c>
      <c r="E110" s="143">
        <f t="shared" si="2"/>
        <v>0</v>
      </c>
      <c r="F110" s="143"/>
      <c r="G110" s="190"/>
      <c r="H110" s="141"/>
      <c r="I110" s="411"/>
      <c r="J110" s="117"/>
      <c r="K110" s="81"/>
      <c r="L110" s="81"/>
      <c r="M110" s="81"/>
      <c r="N110" s="104"/>
      <c r="O110" s="263"/>
      <c r="P110" s="167"/>
      <c r="Q110" s="278"/>
      <c r="R110" s="63"/>
      <c r="S110" s="250"/>
      <c r="T110" s="122"/>
      <c r="U110" s="26"/>
      <c r="V110" s="26"/>
      <c r="W110" s="26"/>
      <c r="X110" s="26"/>
    </row>
    <row r="111" spans="1:24" s="27" customFormat="1" ht="37.5">
      <c r="A111" s="127" t="s">
        <v>12</v>
      </c>
      <c r="B111" s="127"/>
      <c r="C111" s="127"/>
      <c r="D111" s="129" t="s">
        <v>111</v>
      </c>
      <c r="E111" s="143">
        <f t="shared" si="2"/>
        <v>0</v>
      </c>
      <c r="F111" s="143"/>
      <c r="G111" s="190"/>
      <c r="H111" s="141"/>
      <c r="I111" s="411"/>
      <c r="J111" s="117"/>
      <c r="K111" s="81"/>
      <c r="L111" s="81"/>
      <c r="M111" s="81"/>
      <c r="N111" s="104"/>
      <c r="O111" s="263"/>
      <c r="P111" s="167"/>
      <c r="Q111" s="278"/>
      <c r="R111" s="63"/>
      <c r="S111" s="250"/>
      <c r="T111" s="122"/>
      <c r="U111" s="26"/>
      <c r="V111" s="26"/>
      <c r="W111" s="26"/>
      <c r="X111" s="26"/>
    </row>
    <row r="112" spans="1:24" s="100" customFormat="1" ht="37.5">
      <c r="A112" s="251" t="s">
        <v>13</v>
      </c>
      <c r="B112" s="251" t="s">
        <v>833</v>
      </c>
      <c r="C112" s="251"/>
      <c r="D112" s="228" t="s">
        <v>111</v>
      </c>
      <c r="E112" s="309">
        <f t="shared" si="2"/>
        <v>0</v>
      </c>
      <c r="F112" s="309"/>
      <c r="G112" s="310"/>
      <c r="H112" s="311"/>
      <c r="I112" s="412"/>
      <c r="J112" s="254"/>
      <c r="K112" s="206"/>
      <c r="L112" s="206"/>
      <c r="M112" s="206"/>
      <c r="N112" s="207"/>
      <c r="O112" s="269"/>
      <c r="P112" s="209"/>
      <c r="Q112" s="285"/>
      <c r="R112" s="63"/>
      <c r="S112" s="302"/>
      <c r="T112" s="252"/>
      <c r="U112" s="93"/>
      <c r="V112" s="93"/>
      <c r="W112" s="93"/>
      <c r="X112" s="93"/>
    </row>
    <row r="113" spans="1:24" s="27" customFormat="1" ht="30" customHeight="1">
      <c r="A113" s="121" t="s">
        <v>287</v>
      </c>
      <c r="B113" s="121" t="s">
        <v>710</v>
      </c>
      <c r="C113" s="121"/>
      <c r="D113" s="124" t="s">
        <v>685</v>
      </c>
      <c r="E113" s="389">
        <f t="shared" si="2"/>
        <v>0</v>
      </c>
      <c r="F113" s="389"/>
      <c r="G113" s="193"/>
      <c r="H113" s="194"/>
      <c r="I113" s="420"/>
      <c r="J113" s="117"/>
      <c r="K113" s="195"/>
      <c r="L113" s="195"/>
      <c r="M113" s="195"/>
      <c r="N113" s="132"/>
      <c r="O113" s="113"/>
      <c r="P113" s="114"/>
      <c r="Q113" s="279"/>
      <c r="R113" s="63"/>
      <c r="S113" s="250"/>
      <c r="T113" s="122"/>
      <c r="U113" s="26"/>
      <c r="V113" s="26"/>
      <c r="W113" s="26"/>
      <c r="X113" s="26"/>
    </row>
    <row r="114" spans="1:24" s="27" customFormat="1" ht="18.75">
      <c r="A114" s="127" t="s">
        <v>14</v>
      </c>
      <c r="B114" s="127" t="s">
        <v>746</v>
      </c>
      <c r="C114" s="127"/>
      <c r="D114" s="129" t="s">
        <v>295</v>
      </c>
      <c r="E114" s="143">
        <f t="shared" si="2"/>
        <v>0</v>
      </c>
      <c r="F114" s="143"/>
      <c r="G114" s="190"/>
      <c r="H114" s="141"/>
      <c r="I114" s="411"/>
      <c r="J114" s="117"/>
      <c r="K114" s="81"/>
      <c r="L114" s="81"/>
      <c r="M114" s="81"/>
      <c r="N114" s="104"/>
      <c r="O114" s="263"/>
      <c r="P114" s="167"/>
      <c r="Q114" s="278"/>
      <c r="R114" s="63"/>
      <c r="S114" s="250"/>
      <c r="T114" s="122"/>
      <c r="U114" s="26"/>
      <c r="V114" s="26"/>
      <c r="W114" s="26"/>
      <c r="X114" s="26"/>
    </row>
    <row r="115" spans="1:24" s="100" customFormat="1" ht="112.5">
      <c r="A115" s="251" t="s">
        <v>15</v>
      </c>
      <c r="B115" s="251" t="s">
        <v>746</v>
      </c>
      <c r="C115" s="251"/>
      <c r="D115" s="228" t="s">
        <v>219</v>
      </c>
      <c r="E115" s="309">
        <f t="shared" si="2"/>
        <v>0</v>
      </c>
      <c r="F115" s="309"/>
      <c r="G115" s="310"/>
      <c r="H115" s="311"/>
      <c r="I115" s="412"/>
      <c r="J115" s="254"/>
      <c r="K115" s="206"/>
      <c r="L115" s="206"/>
      <c r="M115" s="206"/>
      <c r="N115" s="207"/>
      <c r="O115" s="269"/>
      <c r="P115" s="209"/>
      <c r="Q115" s="285"/>
      <c r="R115" s="63"/>
      <c r="S115" s="302"/>
      <c r="T115" s="252">
        <f>+O115+E115</f>
        <v>0</v>
      </c>
      <c r="U115" s="93"/>
      <c r="V115" s="93"/>
      <c r="W115" s="93"/>
      <c r="X115" s="93"/>
    </row>
    <row r="116" spans="1:24" s="369" customFormat="1" ht="18.75">
      <c r="A116" s="127" t="s">
        <v>637</v>
      </c>
      <c r="B116" s="127" t="s">
        <v>747</v>
      </c>
      <c r="C116" s="127"/>
      <c r="D116" s="129" t="s">
        <v>129</v>
      </c>
      <c r="E116" s="143">
        <f t="shared" si="2"/>
        <v>0</v>
      </c>
      <c r="F116" s="143"/>
      <c r="G116" s="190"/>
      <c r="H116" s="141"/>
      <c r="I116" s="411"/>
      <c r="J116" s="117"/>
      <c r="K116" s="81"/>
      <c r="L116" s="81"/>
      <c r="M116" s="81"/>
      <c r="N116" s="104"/>
      <c r="O116" s="263"/>
      <c r="P116" s="167"/>
      <c r="Q116" s="278"/>
      <c r="R116" s="63"/>
      <c r="S116" s="250"/>
      <c r="T116" s="122"/>
      <c r="U116" s="374"/>
      <c r="V116" s="374"/>
      <c r="W116" s="374"/>
      <c r="X116" s="374"/>
    </row>
    <row r="117" spans="1:24" s="27" customFormat="1" ht="60.75">
      <c r="A117" s="154" t="s">
        <v>788</v>
      </c>
      <c r="B117" s="154" t="s">
        <v>118</v>
      </c>
      <c r="C117" s="154"/>
      <c r="D117" s="161" t="s">
        <v>750</v>
      </c>
      <c r="E117" s="189">
        <f t="shared" si="2"/>
        <v>0</v>
      </c>
      <c r="F117" s="189"/>
      <c r="G117" s="183"/>
      <c r="H117" s="184"/>
      <c r="I117" s="409"/>
      <c r="J117" s="185"/>
      <c r="K117" s="183"/>
      <c r="L117" s="183"/>
      <c r="M117" s="183"/>
      <c r="N117" s="184"/>
      <c r="O117" s="185"/>
      <c r="P117" s="186"/>
      <c r="Q117" s="275"/>
      <c r="R117" s="63"/>
      <c r="S117" s="250"/>
      <c r="T117" s="122">
        <f>+O117+E117</f>
        <v>0</v>
      </c>
      <c r="U117" s="352">
        <v>-260300</v>
      </c>
      <c r="V117" s="26"/>
      <c r="W117" s="26"/>
      <c r="X117" s="26"/>
    </row>
    <row r="118" spans="1:20" s="27" customFormat="1" ht="60.75">
      <c r="A118" s="154" t="s">
        <v>183</v>
      </c>
      <c r="B118" s="154" t="s">
        <v>118</v>
      </c>
      <c r="C118" s="154"/>
      <c r="D118" s="161" t="s">
        <v>750</v>
      </c>
      <c r="E118" s="189">
        <f t="shared" si="2"/>
        <v>0</v>
      </c>
      <c r="F118" s="189"/>
      <c r="G118" s="183"/>
      <c r="H118" s="186"/>
      <c r="I118" s="409"/>
      <c r="J118" s="185"/>
      <c r="K118" s="183"/>
      <c r="L118" s="183"/>
      <c r="M118" s="183"/>
      <c r="N118" s="184"/>
      <c r="O118" s="185"/>
      <c r="P118" s="186"/>
      <c r="Q118" s="275"/>
      <c r="R118" s="63"/>
      <c r="S118" s="250"/>
      <c r="T118" s="26"/>
    </row>
    <row r="119" spans="1:24" s="27" customFormat="1" ht="37.5">
      <c r="A119" s="127" t="s">
        <v>91</v>
      </c>
      <c r="B119" s="127"/>
      <c r="C119" s="127"/>
      <c r="D119" s="129" t="s">
        <v>654</v>
      </c>
      <c r="E119" s="143">
        <f t="shared" si="2"/>
        <v>0</v>
      </c>
      <c r="F119" s="143"/>
      <c r="G119" s="190"/>
      <c r="H119" s="141"/>
      <c r="I119" s="411"/>
      <c r="J119" s="117"/>
      <c r="K119" s="81"/>
      <c r="L119" s="81"/>
      <c r="M119" s="81"/>
      <c r="N119" s="104"/>
      <c r="O119" s="263"/>
      <c r="P119" s="167"/>
      <c r="Q119" s="278"/>
      <c r="R119" s="63"/>
      <c r="S119" s="250"/>
      <c r="T119" s="122"/>
      <c r="U119" s="26"/>
      <c r="V119" s="26"/>
      <c r="W119" s="26"/>
      <c r="X119" s="26"/>
    </row>
    <row r="120" spans="1:24" s="100" customFormat="1" ht="75">
      <c r="A120" s="251" t="s">
        <v>661</v>
      </c>
      <c r="B120" s="251" t="s">
        <v>127</v>
      </c>
      <c r="C120" s="251"/>
      <c r="D120" s="228" t="s">
        <v>205</v>
      </c>
      <c r="E120" s="309">
        <f t="shared" si="2"/>
        <v>0</v>
      </c>
      <c r="F120" s="309"/>
      <c r="G120" s="310"/>
      <c r="H120" s="311"/>
      <c r="I120" s="412"/>
      <c r="J120" s="254"/>
      <c r="K120" s="206"/>
      <c r="L120" s="206"/>
      <c r="M120" s="206"/>
      <c r="N120" s="207"/>
      <c r="O120" s="269"/>
      <c r="P120" s="209"/>
      <c r="Q120" s="285"/>
      <c r="R120" s="63"/>
      <c r="S120" s="302"/>
      <c r="T120" s="252">
        <f aca="true" t="shared" si="3" ref="T120:T136">+O120+E120</f>
        <v>0</v>
      </c>
      <c r="U120" s="93"/>
      <c r="V120" s="93"/>
      <c r="W120" s="93"/>
      <c r="X120" s="93"/>
    </row>
    <row r="121" spans="1:24" s="100" customFormat="1" ht="37.5">
      <c r="A121" s="251" t="s">
        <v>662</v>
      </c>
      <c r="B121" s="251" t="s">
        <v>881</v>
      </c>
      <c r="C121" s="251"/>
      <c r="D121" s="228" t="s">
        <v>62</v>
      </c>
      <c r="E121" s="309">
        <f t="shared" si="2"/>
        <v>0</v>
      </c>
      <c r="F121" s="309"/>
      <c r="G121" s="310"/>
      <c r="H121" s="311"/>
      <c r="I121" s="412"/>
      <c r="J121" s="254"/>
      <c r="K121" s="206"/>
      <c r="L121" s="206"/>
      <c r="M121" s="206"/>
      <c r="N121" s="207"/>
      <c r="O121" s="269"/>
      <c r="P121" s="209"/>
      <c r="Q121" s="285"/>
      <c r="R121" s="63"/>
      <c r="S121" s="302"/>
      <c r="T121" s="252">
        <f t="shared" si="3"/>
        <v>0</v>
      </c>
      <c r="U121" s="93"/>
      <c r="V121" s="93"/>
      <c r="W121" s="93"/>
      <c r="X121" s="93"/>
    </row>
    <row r="122" spans="1:24" s="27" customFormat="1" ht="81">
      <c r="A122" s="154" t="s">
        <v>789</v>
      </c>
      <c r="B122" s="154" t="s">
        <v>125</v>
      </c>
      <c r="C122" s="154"/>
      <c r="D122" s="161" t="s">
        <v>145</v>
      </c>
      <c r="E122" s="175">
        <f t="shared" si="2"/>
        <v>0</v>
      </c>
      <c r="F122" s="175"/>
      <c r="G122" s="196"/>
      <c r="H122" s="173"/>
      <c r="I122" s="315"/>
      <c r="J122" s="197"/>
      <c r="K122" s="196"/>
      <c r="L122" s="196"/>
      <c r="M122" s="196"/>
      <c r="N122" s="173"/>
      <c r="O122" s="197"/>
      <c r="P122" s="174"/>
      <c r="Q122" s="280"/>
      <c r="R122" s="63"/>
      <c r="S122" s="250"/>
      <c r="T122" s="122">
        <f t="shared" si="3"/>
        <v>0</v>
      </c>
      <c r="U122" s="21"/>
      <c r="W122" s="26"/>
      <c r="X122" s="26"/>
    </row>
    <row r="123" spans="1:24" s="27" customFormat="1" ht="81">
      <c r="A123" s="154" t="s">
        <v>185</v>
      </c>
      <c r="B123" s="154" t="s">
        <v>125</v>
      </c>
      <c r="C123" s="154"/>
      <c r="D123" s="161" t="s">
        <v>145</v>
      </c>
      <c r="E123" s="175">
        <f t="shared" si="2"/>
        <v>0</v>
      </c>
      <c r="F123" s="175"/>
      <c r="G123" s="196"/>
      <c r="H123" s="173"/>
      <c r="I123" s="315"/>
      <c r="J123" s="197"/>
      <c r="K123" s="196"/>
      <c r="L123" s="196"/>
      <c r="M123" s="196"/>
      <c r="N123" s="173"/>
      <c r="O123" s="197"/>
      <c r="P123" s="174"/>
      <c r="Q123" s="280"/>
      <c r="R123" s="63"/>
      <c r="S123" s="250"/>
      <c r="T123" s="122">
        <f t="shared" si="3"/>
        <v>0</v>
      </c>
      <c r="U123" s="21"/>
      <c r="W123" s="26"/>
      <c r="X123" s="26"/>
    </row>
    <row r="124" spans="1:24" s="27" customFormat="1" ht="18.75">
      <c r="A124" s="163" t="s">
        <v>186</v>
      </c>
      <c r="B124" s="163" t="s">
        <v>720</v>
      </c>
      <c r="C124" s="163"/>
      <c r="D124" s="124" t="s">
        <v>721</v>
      </c>
      <c r="E124" s="137">
        <f t="shared" si="2"/>
        <v>0</v>
      </c>
      <c r="F124" s="137"/>
      <c r="G124" s="204"/>
      <c r="H124" s="144"/>
      <c r="I124" s="421"/>
      <c r="J124" s="117"/>
      <c r="K124" s="204"/>
      <c r="L124" s="204"/>
      <c r="M124" s="204"/>
      <c r="N124" s="144"/>
      <c r="O124" s="266"/>
      <c r="P124" s="172"/>
      <c r="Q124" s="283"/>
      <c r="R124" s="63"/>
      <c r="S124" s="250"/>
      <c r="T124" s="122">
        <f t="shared" si="3"/>
        <v>0</v>
      </c>
      <c r="U124" s="21"/>
      <c r="W124" s="26"/>
      <c r="X124" s="26"/>
    </row>
    <row r="125" spans="1:24" s="27" customFormat="1" ht="56.25">
      <c r="A125" s="163" t="s">
        <v>147</v>
      </c>
      <c r="B125" s="163" t="s">
        <v>28</v>
      </c>
      <c r="C125" s="163"/>
      <c r="D125" s="124" t="s">
        <v>55</v>
      </c>
      <c r="E125" s="137">
        <f t="shared" si="2"/>
        <v>0</v>
      </c>
      <c r="F125" s="137"/>
      <c r="G125" s="204"/>
      <c r="H125" s="144"/>
      <c r="I125" s="421"/>
      <c r="J125" s="117"/>
      <c r="K125" s="204"/>
      <c r="L125" s="204"/>
      <c r="M125" s="204"/>
      <c r="N125" s="144"/>
      <c r="O125" s="266"/>
      <c r="P125" s="172"/>
      <c r="Q125" s="283"/>
      <c r="R125" s="63"/>
      <c r="S125" s="250"/>
      <c r="T125" s="122">
        <f t="shared" si="3"/>
        <v>0</v>
      </c>
      <c r="U125" s="21"/>
      <c r="W125" s="26"/>
      <c r="X125" s="26"/>
    </row>
    <row r="126" spans="1:24" s="27" customFormat="1" ht="56.25">
      <c r="A126" s="163" t="s">
        <v>148</v>
      </c>
      <c r="B126" s="163" t="s">
        <v>722</v>
      </c>
      <c r="C126" s="163"/>
      <c r="D126" s="124" t="s">
        <v>66</v>
      </c>
      <c r="E126" s="137">
        <f t="shared" si="2"/>
        <v>0</v>
      </c>
      <c r="F126" s="137"/>
      <c r="G126" s="204"/>
      <c r="H126" s="144"/>
      <c r="I126" s="421"/>
      <c r="J126" s="117"/>
      <c r="K126" s="204"/>
      <c r="L126" s="204"/>
      <c r="M126" s="204"/>
      <c r="N126" s="144"/>
      <c r="O126" s="266"/>
      <c r="P126" s="172"/>
      <c r="Q126" s="283"/>
      <c r="R126" s="63"/>
      <c r="S126" s="250"/>
      <c r="T126" s="122">
        <f t="shared" si="3"/>
        <v>0</v>
      </c>
      <c r="U126" s="21"/>
      <c r="W126" s="26"/>
      <c r="X126" s="26"/>
    </row>
    <row r="127" spans="1:24" s="27" customFormat="1" ht="18.75">
      <c r="A127" s="121" t="s">
        <v>149</v>
      </c>
      <c r="B127" s="121" t="s">
        <v>742</v>
      </c>
      <c r="C127" s="121"/>
      <c r="D127" s="124" t="s">
        <v>67</v>
      </c>
      <c r="E127" s="137">
        <f t="shared" si="2"/>
        <v>0</v>
      </c>
      <c r="F127" s="137"/>
      <c r="G127" s="204"/>
      <c r="H127" s="144"/>
      <c r="I127" s="421"/>
      <c r="J127" s="117"/>
      <c r="K127" s="204"/>
      <c r="L127" s="204"/>
      <c r="M127" s="204"/>
      <c r="N127" s="144"/>
      <c r="O127" s="266"/>
      <c r="P127" s="172"/>
      <c r="Q127" s="283"/>
      <c r="R127" s="63"/>
      <c r="S127" s="250"/>
      <c r="T127" s="122">
        <f t="shared" si="3"/>
        <v>0</v>
      </c>
      <c r="U127" s="21"/>
      <c r="W127" s="26"/>
      <c r="X127" s="26"/>
    </row>
    <row r="128" spans="1:24" s="21" customFormat="1" ht="18.75">
      <c r="A128" s="163" t="s">
        <v>150</v>
      </c>
      <c r="B128" s="163" t="s">
        <v>68</v>
      </c>
      <c r="C128" s="163"/>
      <c r="D128" s="124" t="s">
        <v>69</v>
      </c>
      <c r="E128" s="137">
        <f t="shared" si="2"/>
        <v>0</v>
      </c>
      <c r="F128" s="137"/>
      <c r="G128" s="204"/>
      <c r="H128" s="144"/>
      <c r="I128" s="421"/>
      <c r="J128" s="117"/>
      <c r="K128" s="204"/>
      <c r="L128" s="204"/>
      <c r="M128" s="204"/>
      <c r="N128" s="144"/>
      <c r="O128" s="266"/>
      <c r="P128" s="172"/>
      <c r="Q128" s="283"/>
      <c r="R128" s="63"/>
      <c r="S128" s="250"/>
      <c r="T128" s="122">
        <f t="shared" si="3"/>
        <v>0</v>
      </c>
      <c r="V128" s="27"/>
      <c r="W128" s="20"/>
      <c r="X128" s="20"/>
    </row>
    <row r="129" spans="1:24" s="71" customFormat="1" ht="18.75">
      <c r="A129" s="163" t="s">
        <v>151</v>
      </c>
      <c r="B129" s="163" t="s">
        <v>73</v>
      </c>
      <c r="C129" s="163"/>
      <c r="D129" s="124" t="s">
        <v>242</v>
      </c>
      <c r="E129" s="137">
        <f t="shared" si="2"/>
        <v>0</v>
      </c>
      <c r="F129" s="137"/>
      <c r="G129" s="204"/>
      <c r="H129" s="144"/>
      <c r="I129" s="421"/>
      <c r="J129" s="117"/>
      <c r="K129" s="204"/>
      <c r="L129" s="204"/>
      <c r="M129" s="204"/>
      <c r="N129" s="144"/>
      <c r="O129" s="266"/>
      <c r="P129" s="172"/>
      <c r="Q129" s="283"/>
      <c r="R129" s="63"/>
      <c r="S129" s="250"/>
      <c r="T129" s="122">
        <f t="shared" si="3"/>
        <v>0</v>
      </c>
      <c r="U129" s="70"/>
      <c r="V129" s="70"/>
      <c r="W129" s="70"/>
      <c r="X129" s="70"/>
    </row>
    <row r="130" spans="1:24" s="21" customFormat="1" ht="18.75">
      <c r="A130" s="130" t="s">
        <v>152</v>
      </c>
      <c r="B130" s="130" t="s">
        <v>70</v>
      </c>
      <c r="C130" s="130"/>
      <c r="D130" s="124" t="s">
        <v>153</v>
      </c>
      <c r="E130" s="136">
        <f t="shared" si="2"/>
        <v>0</v>
      </c>
      <c r="F130" s="136"/>
      <c r="G130" s="81"/>
      <c r="H130" s="104"/>
      <c r="I130" s="413"/>
      <c r="J130" s="117"/>
      <c r="K130" s="81"/>
      <c r="L130" s="81"/>
      <c r="M130" s="81"/>
      <c r="N130" s="104"/>
      <c r="O130" s="263"/>
      <c r="P130" s="167"/>
      <c r="Q130" s="283"/>
      <c r="R130" s="63"/>
      <c r="S130" s="250"/>
      <c r="T130" s="122">
        <f t="shared" si="3"/>
        <v>0</v>
      </c>
      <c r="U130" s="20"/>
      <c r="V130" s="18"/>
      <c r="W130" s="20"/>
      <c r="X130" s="20"/>
    </row>
    <row r="131" spans="1:24" s="23" customFormat="1" ht="36" customHeight="1">
      <c r="A131" s="163" t="s">
        <v>56</v>
      </c>
      <c r="B131" s="163" t="s">
        <v>70</v>
      </c>
      <c r="C131" s="163"/>
      <c r="D131" s="124" t="s">
        <v>71</v>
      </c>
      <c r="E131" s="137">
        <f t="shared" si="2"/>
        <v>0</v>
      </c>
      <c r="F131" s="137"/>
      <c r="G131" s="204"/>
      <c r="H131" s="144"/>
      <c r="I131" s="421"/>
      <c r="J131" s="117"/>
      <c r="K131" s="204"/>
      <c r="L131" s="204"/>
      <c r="M131" s="204"/>
      <c r="N131" s="144"/>
      <c r="O131" s="266"/>
      <c r="P131" s="172"/>
      <c r="Q131" s="283"/>
      <c r="R131" s="63"/>
      <c r="S131" s="250"/>
      <c r="T131" s="122">
        <f t="shared" si="3"/>
        <v>0</v>
      </c>
      <c r="U131" s="20"/>
      <c r="V131" s="24"/>
      <c r="W131" s="22"/>
      <c r="X131" s="22"/>
    </row>
    <row r="132" spans="1:24" s="71" customFormat="1" ht="37.5">
      <c r="A132" s="121" t="s">
        <v>802</v>
      </c>
      <c r="B132" s="121" t="s">
        <v>760</v>
      </c>
      <c r="C132" s="121"/>
      <c r="D132" s="124" t="s">
        <v>72</v>
      </c>
      <c r="E132" s="137">
        <f t="shared" si="2"/>
        <v>0</v>
      </c>
      <c r="F132" s="137"/>
      <c r="G132" s="204"/>
      <c r="H132" s="144"/>
      <c r="I132" s="421"/>
      <c r="J132" s="117"/>
      <c r="K132" s="204"/>
      <c r="L132" s="204"/>
      <c r="M132" s="204"/>
      <c r="N132" s="144"/>
      <c r="O132" s="266"/>
      <c r="P132" s="172"/>
      <c r="Q132" s="283"/>
      <c r="R132" s="63"/>
      <c r="S132" s="250"/>
      <c r="T132" s="122">
        <f t="shared" si="3"/>
        <v>0</v>
      </c>
      <c r="U132" s="70"/>
      <c r="V132" s="70"/>
      <c r="W132" s="70"/>
      <c r="X132" s="70"/>
    </row>
    <row r="133" spans="1:24" s="21" customFormat="1" ht="37.5">
      <c r="A133" s="162" t="s">
        <v>803</v>
      </c>
      <c r="B133" s="162" t="s">
        <v>740</v>
      </c>
      <c r="C133" s="162"/>
      <c r="D133" s="83" t="s">
        <v>741</v>
      </c>
      <c r="E133" s="137">
        <f t="shared" si="2"/>
        <v>0</v>
      </c>
      <c r="F133" s="137"/>
      <c r="G133" s="204"/>
      <c r="H133" s="144"/>
      <c r="I133" s="421"/>
      <c r="J133" s="117"/>
      <c r="K133" s="204"/>
      <c r="L133" s="204"/>
      <c r="M133" s="204"/>
      <c r="N133" s="144"/>
      <c r="O133" s="266"/>
      <c r="P133" s="172"/>
      <c r="Q133" s="283"/>
      <c r="R133" s="63"/>
      <c r="S133" s="250"/>
      <c r="T133" s="122">
        <f t="shared" si="3"/>
        <v>0</v>
      </c>
      <c r="U133" s="20"/>
      <c r="V133" s="20"/>
      <c r="W133" s="20"/>
      <c r="X133" s="20"/>
    </row>
    <row r="134" spans="1:24" s="21" customFormat="1" ht="37.5">
      <c r="A134" s="164" t="s">
        <v>804</v>
      </c>
      <c r="B134" s="164" t="s">
        <v>780</v>
      </c>
      <c r="C134" s="164"/>
      <c r="D134" s="165" t="s">
        <v>157</v>
      </c>
      <c r="E134" s="137">
        <f t="shared" si="2"/>
        <v>0</v>
      </c>
      <c r="F134" s="137"/>
      <c r="G134" s="204"/>
      <c r="H134" s="144"/>
      <c r="I134" s="421"/>
      <c r="J134" s="117"/>
      <c r="K134" s="204"/>
      <c r="L134" s="204"/>
      <c r="M134" s="204"/>
      <c r="N134" s="144"/>
      <c r="O134" s="266"/>
      <c r="P134" s="172"/>
      <c r="Q134" s="283"/>
      <c r="R134" s="63"/>
      <c r="S134" s="250"/>
      <c r="T134" s="122">
        <f t="shared" si="3"/>
        <v>0</v>
      </c>
      <c r="U134" s="20"/>
      <c r="V134" s="20"/>
      <c r="W134" s="20"/>
      <c r="X134" s="20"/>
    </row>
    <row r="135" spans="1:24" s="21" customFormat="1" ht="37.5">
      <c r="A135" s="130" t="s">
        <v>805</v>
      </c>
      <c r="B135" s="130" t="s">
        <v>747</v>
      </c>
      <c r="C135" s="130"/>
      <c r="D135" s="124" t="s">
        <v>806</v>
      </c>
      <c r="E135" s="135">
        <f t="shared" si="2"/>
        <v>0</v>
      </c>
      <c r="T135" s="122">
        <f t="shared" si="3"/>
        <v>0</v>
      </c>
      <c r="U135" s="20"/>
      <c r="V135" s="22"/>
      <c r="W135" s="20"/>
      <c r="X135" s="20"/>
    </row>
    <row r="136" spans="1:24" s="27" customFormat="1" ht="81">
      <c r="A136" s="154" t="s">
        <v>268</v>
      </c>
      <c r="B136" s="154" t="s">
        <v>243</v>
      </c>
      <c r="C136" s="154"/>
      <c r="D136" s="161" t="s">
        <v>668</v>
      </c>
      <c r="E136" s="69">
        <f t="shared" si="2"/>
        <v>0</v>
      </c>
      <c r="F136" s="69"/>
      <c r="G136" s="67"/>
      <c r="H136" s="77"/>
      <c r="I136" s="406"/>
      <c r="J136" s="110"/>
      <c r="K136" s="67"/>
      <c r="L136" s="67"/>
      <c r="M136" s="67"/>
      <c r="N136" s="77"/>
      <c r="O136" s="110"/>
      <c r="P136" s="68"/>
      <c r="Q136" s="273"/>
      <c r="R136" s="63"/>
      <c r="S136" s="250"/>
      <c r="T136" s="122">
        <f t="shared" si="3"/>
        <v>0</v>
      </c>
      <c r="W136" s="26"/>
      <c r="X136" s="26"/>
    </row>
    <row r="137" spans="1:24" s="21" customFormat="1" ht="60.75">
      <c r="A137" s="154" t="s">
        <v>269</v>
      </c>
      <c r="B137" s="154" t="s">
        <v>123</v>
      </c>
      <c r="C137" s="154"/>
      <c r="D137" s="161" t="s">
        <v>177</v>
      </c>
      <c r="E137" s="175">
        <f t="shared" si="2"/>
        <v>0</v>
      </c>
      <c r="F137" s="175"/>
      <c r="G137" s="196"/>
      <c r="H137" s="173"/>
      <c r="I137" s="315"/>
      <c r="J137" s="205"/>
      <c r="K137" s="231"/>
      <c r="L137" s="231"/>
      <c r="M137" s="231"/>
      <c r="N137" s="259"/>
      <c r="O137" s="267"/>
      <c r="P137" s="268"/>
      <c r="Q137" s="182"/>
      <c r="R137" s="63"/>
      <c r="S137" s="250"/>
      <c r="T137" s="122" t="e">
        <f>+#REF!+#REF!</f>
        <v>#REF!</v>
      </c>
      <c r="U137" s="353">
        <v>5101428</v>
      </c>
      <c r="V137" s="20"/>
      <c r="W137" s="20"/>
      <c r="X137" s="20"/>
    </row>
    <row r="138" spans="1:24" s="21" customFormat="1" ht="60.75">
      <c r="A138" s="154" t="s">
        <v>810</v>
      </c>
      <c r="B138" s="154" t="s">
        <v>123</v>
      </c>
      <c r="C138" s="154"/>
      <c r="D138" s="161" t="s">
        <v>177</v>
      </c>
      <c r="E138" s="175">
        <f aca="true" t="shared" si="4" ref="E138:E193">+F138+I138</f>
        <v>0</v>
      </c>
      <c r="F138" s="175"/>
      <c r="G138" s="196"/>
      <c r="H138" s="173"/>
      <c r="I138" s="315"/>
      <c r="J138" s="205"/>
      <c r="K138" s="231"/>
      <c r="L138" s="231"/>
      <c r="M138" s="231"/>
      <c r="N138" s="259"/>
      <c r="O138" s="267"/>
      <c r="P138" s="268"/>
      <c r="Q138" s="284"/>
      <c r="R138" s="63"/>
      <c r="S138" s="250"/>
      <c r="T138" s="122">
        <f>+O139+E139</f>
        <v>0</v>
      </c>
      <c r="U138" s="20"/>
      <c r="V138" s="20"/>
      <c r="W138" s="20"/>
      <c r="X138" s="20"/>
    </row>
    <row r="139" spans="1:24" s="21" customFormat="1" ht="18.75">
      <c r="A139" s="130" t="s">
        <v>230</v>
      </c>
      <c r="B139" s="162" t="s">
        <v>144</v>
      </c>
      <c r="C139" s="162"/>
      <c r="D139" s="124" t="s">
        <v>820</v>
      </c>
      <c r="E139" s="140">
        <f t="shared" si="4"/>
        <v>0</v>
      </c>
      <c r="F139" s="140"/>
      <c r="G139" s="99"/>
      <c r="H139" s="105"/>
      <c r="I139" s="423"/>
      <c r="J139" s="117"/>
      <c r="K139" s="81"/>
      <c r="L139" s="81"/>
      <c r="M139" s="81"/>
      <c r="N139" s="167"/>
      <c r="O139" s="113"/>
      <c r="P139" s="114"/>
      <c r="Q139" s="368"/>
      <c r="R139" s="63"/>
      <c r="S139" s="250"/>
      <c r="T139" s="122" t="e">
        <f>+#REF!+#REF!</f>
        <v>#REF!</v>
      </c>
      <c r="U139" s="20"/>
      <c r="V139" s="20"/>
      <c r="W139" s="20"/>
      <c r="X139" s="20"/>
    </row>
    <row r="140" spans="1:24" s="312" customFormat="1" ht="37.5">
      <c r="A140" s="248" t="s">
        <v>230</v>
      </c>
      <c r="B140" s="249" t="s">
        <v>144</v>
      </c>
      <c r="C140" s="249"/>
      <c r="D140" s="247" t="s">
        <v>639</v>
      </c>
      <c r="E140" s="140">
        <f t="shared" si="4"/>
        <v>0</v>
      </c>
      <c r="F140" s="140"/>
      <c r="G140" s="99"/>
      <c r="H140" s="105"/>
      <c r="I140" s="424"/>
      <c r="J140" s="168"/>
      <c r="K140" s="357"/>
      <c r="L140" s="357"/>
      <c r="M140" s="357"/>
      <c r="N140" s="358"/>
      <c r="O140" s="168"/>
      <c r="P140" s="358"/>
      <c r="Q140" s="359"/>
      <c r="R140" s="63"/>
      <c r="S140" s="302"/>
      <c r="T140" s="252" t="e">
        <f>+#REF!+#REF!</f>
        <v>#REF!</v>
      </c>
      <c r="U140" s="97"/>
      <c r="V140" s="97"/>
      <c r="W140" s="97"/>
      <c r="X140" s="97"/>
    </row>
    <row r="141" spans="1:24" s="312" customFormat="1" ht="75">
      <c r="A141" s="248" t="s">
        <v>230</v>
      </c>
      <c r="B141" s="249" t="s">
        <v>144</v>
      </c>
      <c r="C141" s="249"/>
      <c r="D141" s="336" t="s">
        <v>225</v>
      </c>
      <c r="E141" s="140">
        <f t="shared" si="4"/>
        <v>0</v>
      </c>
      <c r="F141" s="140"/>
      <c r="G141" s="99"/>
      <c r="H141" s="105"/>
      <c r="I141" s="423"/>
      <c r="J141" s="254"/>
      <c r="K141" s="206"/>
      <c r="L141" s="206"/>
      <c r="M141" s="206"/>
      <c r="N141" s="209"/>
      <c r="O141" s="199"/>
      <c r="P141" s="200"/>
      <c r="Q141" s="359"/>
      <c r="R141" s="63"/>
      <c r="S141" s="302"/>
      <c r="T141" s="252"/>
      <c r="U141" s="97"/>
      <c r="V141" s="97"/>
      <c r="W141" s="97"/>
      <c r="X141" s="97"/>
    </row>
    <row r="142" spans="1:24" s="27" customFormat="1" ht="37.5">
      <c r="A142" s="125" t="s">
        <v>231</v>
      </c>
      <c r="B142" s="125" t="s">
        <v>253</v>
      </c>
      <c r="C142" s="125"/>
      <c r="D142" s="124" t="s">
        <v>233</v>
      </c>
      <c r="E142" s="136">
        <f t="shared" si="4"/>
        <v>0</v>
      </c>
      <c r="F142" s="136"/>
      <c r="G142" s="81"/>
      <c r="H142" s="104"/>
      <c r="I142" s="422"/>
      <c r="J142" s="191"/>
      <c r="K142" s="195"/>
      <c r="L142" s="195"/>
      <c r="M142" s="195"/>
      <c r="N142" s="132"/>
      <c r="O142" s="264"/>
      <c r="P142" s="133"/>
      <c r="Q142" s="279"/>
      <c r="R142" s="63"/>
      <c r="S142" s="250"/>
      <c r="T142" s="122">
        <f>+O143+E143</f>
        <v>0</v>
      </c>
      <c r="U142" s="22"/>
      <c r="V142" s="22"/>
      <c r="W142" s="26"/>
      <c r="X142" s="26"/>
    </row>
    <row r="143" spans="1:24" s="100" customFormat="1" ht="112.5">
      <c r="A143" s="153" t="s">
        <v>231</v>
      </c>
      <c r="B143" s="153" t="s">
        <v>253</v>
      </c>
      <c r="C143" s="153"/>
      <c r="D143" s="247" t="s">
        <v>143</v>
      </c>
      <c r="E143" s="360">
        <f t="shared" si="4"/>
        <v>0</v>
      </c>
      <c r="F143" s="360"/>
      <c r="G143" s="206"/>
      <c r="H143" s="207"/>
      <c r="I143" s="425"/>
      <c r="J143" s="254"/>
      <c r="K143" s="206"/>
      <c r="L143" s="206"/>
      <c r="M143" s="206"/>
      <c r="N143" s="207"/>
      <c r="O143" s="361"/>
      <c r="P143" s="212"/>
      <c r="Q143" s="362"/>
      <c r="R143" s="63"/>
      <c r="S143" s="302"/>
      <c r="T143" s="252">
        <f>+O144+E144</f>
        <v>0</v>
      </c>
      <c r="U143" s="98"/>
      <c r="V143" s="98"/>
      <c r="W143" s="93"/>
      <c r="X143" s="93"/>
    </row>
    <row r="144" spans="1:24" s="21" customFormat="1" ht="18.75">
      <c r="A144" s="125" t="s">
        <v>232</v>
      </c>
      <c r="B144" s="125" t="s">
        <v>166</v>
      </c>
      <c r="C144" s="125"/>
      <c r="D144" s="124" t="s">
        <v>78</v>
      </c>
      <c r="E144" s="136">
        <f t="shared" si="4"/>
        <v>0</v>
      </c>
      <c r="F144" s="136"/>
      <c r="G144" s="81"/>
      <c r="H144" s="104"/>
      <c r="I144" s="422"/>
      <c r="J144" s="191"/>
      <c r="K144" s="215"/>
      <c r="L144" s="215"/>
      <c r="M144" s="215"/>
      <c r="N144" s="341"/>
      <c r="O144" s="270"/>
      <c r="P144" s="216"/>
      <c r="Q144" s="286"/>
      <c r="R144" s="63"/>
      <c r="S144" s="250"/>
      <c r="T144" s="122" t="e">
        <f>+#REF!+#REF!</f>
        <v>#REF!</v>
      </c>
      <c r="U144" s="20"/>
      <c r="V144" s="32"/>
      <c r="W144" s="20"/>
      <c r="X144" s="20"/>
    </row>
    <row r="145" spans="1:24" s="71" customFormat="1" ht="56.25">
      <c r="A145" s="125" t="s">
        <v>638</v>
      </c>
      <c r="B145" s="125" t="s">
        <v>163</v>
      </c>
      <c r="C145" s="125"/>
      <c r="D145" s="124" t="s">
        <v>164</v>
      </c>
      <c r="E145" s="136">
        <f t="shared" si="4"/>
        <v>0</v>
      </c>
      <c r="F145" s="136"/>
      <c r="G145" s="81"/>
      <c r="H145" s="104"/>
      <c r="I145" s="422"/>
      <c r="J145" s="111"/>
      <c r="K145" s="169"/>
      <c r="L145" s="169"/>
      <c r="M145" s="169"/>
      <c r="N145" s="371"/>
      <c r="O145" s="270"/>
      <c r="P145" s="216"/>
      <c r="Q145" s="286"/>
      <c r="R145" s="63"/>
      <c r="S145" s="250"/>
      <c r="T145" s="122" t="e">
        <f>+#REF!+#REF!</f>
        <v>#REF!</v>
      </c>
      <c r="U145" s="70"/>
      <c r="V145" s="70"/>
      <c r="W145" s="70"/>
      <c r="X145" s="70"/>
    </row>
    <row r="146" spans="1:24" s="21" customFormat="1" ht="56.25">
      <c r="A146" s="125" t="s">
        <v>807</v>
      </c>
      <c r="B146" s="125" t="s">
        <v>882</v>
      </c>
      <c r="C146" s="125"/>
      <c r="D146" s="124" t="s">
        <v>889</v>
      </c>
      <c r="E146" s="136">
        <f t="shared" si="4"/>
        <v>0</v>
      </c>
      <c r="F146" s="136"/>
      <c r="G146" s="81"/>
      <c r="H146" s="104"/>
      <c r="I146" s="422"/>
      <c r="J146" s="191"/>
      <c r="K146" s="215"/>
      <c r="L146" s="215"/>
      <c r="M146" s="215"/>
      <c r="N146" s="386"/>
      <c r="O146" s="270"/>
      <c r="P146" s="216"/>
      <c r="Q146" s="286"/>
      <c r="R146" s="63"/>
      <c r="S146" s="250"/>
      <c r="T146" s="122">
        <f>+O160+E160</f>
        <v>0</v>
      </c>
      <c r="U146" s="20"/>
      <c r="V146" s="20"/>
      <c r="W146" s="20"/>
      <c r="X146" s="20"/>
    </row>
    <row r="147" spans="1:24" s="76" customFormat="1" ht="37.5">
      <c r="A147" s="125" t="s">
        <v>808</v>
      </c>
      <c r="B147" s="125" t="s">
        <v>890</v>
      </c>
      <c r="C147" s="125"/>
      <c r="D147" s="124" t="s">
        <v>126</v>
      </c>
      <c r="E147" s="136">
        <f t="shared" si="4"/>
        <v>0</v>
      </c>
      <c r="F147" s="136"/>
      <c r="G147" s="81"/>
      <c r="H147" s="104"/>
      <c r="I147" s="422"/>
      <c r="J147" s="191"/>
      <c r="K147" s="215"/>
      <c r="L147" s="215"/>
      <c r="M147" s="215"/>
      <c r="N147" s="386"/>
      <c r="O147" s="270"/>
      <c r="P147" s="216"/>
      <c r="Q147" s="286"/>
      <c r="R147" s="63"/>
      <c r="S147" s="250"/>
      <c r="T147" s="122">
        <f>+O147+E147</f>
        <v>0</v>
      </c>
      <c r="U147" s="72"/>
      <c r="V147" s="72"/>
      <c r="W147" s="75"/>
      <c r="X147" s="75"/>
    </row>
    <row r="148" spans="1:24" s="21" customFormat="1" ht="60.75">
      <c r="A148" s="154" t="s">
        <v>270</v>
      </c>
      <c r="B148" s="154" t="s">
        <v>124</v>
      </c>
      <c r="C148" s="154"/>
      <c r="D148" s="161" t="s">
        <v>819</v>
      </c>
      <c r="E148" s="175">
        <f t="shared" si="4"/>
        <v>0</v>
      </c>
      <c r="F148" s="175"/>
      <c r="G148" s="196"/>
      <c r="H148" s="173"/>
      <c r="I148" s="315"/>
      <c r="J148" s="197"/>
      <c r="K148" s="196"/>
      <c r="L148" s="196"/>
      <c r="M148" s="196"/>
      <c r="N148" s="173"/>
      <c r="O148" s="197"/>
      <c r="P148" s="174"/>
      <c r="Q148" s="280"/>
      <c r="R148" s="63"/>
      <c r="S148" s="250"/>
      <c r="T148" s="122">
        <f>+O150+E150</f>
        <v>0</v>
      </c>
      <c r="U148" s="353">
        <v>0</v>
      </c>
      <c r="V148" s="20"/>
      <c r="W148" s="20"/>
      <c r="X148" s="20"/>
    </row>
    <row r="149" spans="1:24" s="21" customFormat="1" ht="60.75">
      <c r="A149" s="154" t="s">
        <v>809</v>
      </c>
      <c r="B149" s="154" t="s">
        <v>124</v>
      </c>
      <c r="C149" s="154"/>
      <c r="D149" s="161" t="s">
        <v>819</v>
      </c>
      <c r="E149" s="175">
        <f t="shared" si="4"/>
        <v>0</v>
      </c>
      <c r="F149" s="175"/>
      <c r="G149" s="175"/>
      <c r="H149" s="315"/>
      <c r="I149" s="315"/>
      <c r="J149" s="197"/>
      <c r="K149" s="175"/>
      <c r="L149" s="175"/>
      <c r="M149" s="175"/>
      <c r="N149" s="315"/>
      <c r="O149" s="197"/>
      <c r="P149" s="201"/>
      <c r="Q149" s="280"/>
      <c r="R149" s="63"/>
      <c r="S149" s="250"/>
      <c r="T149" s="122" t="e">
        <f>+#REF!+#REF!</f>
        <v>#REF!</v>
      </c>
      <c r="U149" s="20"/>
      <c r="V149" s="20"/>
      <c r="W149" s="20"/>
      <c r="X149" s="20"/>
    </row>
    <row r="150" spans="1:24" s="21" customFormat="1" ht="37.5">
      <c r="A150" s="130" t="s">
        <v>234</v>
      </c>
      <c r="B150" s="130" t="s">
        <v>130</v>
      </c>
      <c r="C150" s="130"/>
      <c r="D150" s="83" t="s">
        <v>297</v>
      </c>
      <c r="E150" s="136">
        <f t="shared" si="4"/>
        <v>0</v>
      </c>
      <c r="F150" s="136"/>
      <c r="G150" s="81"/>
      <c r="H150" s="104"/>
      <c r="I150" s="422"/>
      <c r="J150" s="191"/>
      <c r="K150" s="81"/>
      <c r="L150" s="81"/>
      <c r="M150" s="81"/>
      <c r="N150" s="104"/>
      <c r="O150" s="263"/>
      <c r="P150" s="167"/>
      <c r="Q150" s="278"/>
      <c r="R150" s="63"/>
      <c r="S150" s="250"/>
      <c r="T150" s="122"/>
      <c r="U150" s="20"/>
      <c r="V150" s="20"/>
      <c r="W150" s="20"/>
      <c r="X150" s="20"/>
    </row>
    <row r="151" spans="1:24" s="21" customFormat="1" ht="56.25">
      <c r="A151" s="130" t="s">
        <v>235</v>
      </c>
      <c r="B151" s="130" t="s">
        <v>131</v>
      </c>
      <c r="C151" s="130"/>
      <c r="D151" s="83" t="s">
        <v>161</v>
      </c>
      <c r="E151" s="136">
        <f t="shared" si="4"/>
        <v>0</v>
      </c>
      <c r="F151" s="136"/>
      <c r="G151" s="81"/>
      <c r="H151" s="104"/>
      <c r="I151" s="422"/>
      <c r="J151" s="191"/>
      <c r="K151" s="81"/>
      <c r="L151" s="81"/>
      <c r="M151" s="81"/>
      <c r="N151" s="104"/>
      <c r="O151" s="263"/>
      <c r="P151" s="167"/>
      <c r="Q151" s="278"/>
      <c r="R151" s="63"/>
      <c r="S151" s="250"/>
      <c r="T151" s="122"/>
      <c r="U151" s="20"/>
      <c r="V151" s="20"/>
      <c r="W151" s="20"/>
      <c r="X151" s="20"/>
    </row>
    <row r="152" spans="1:24" s="21" customFormat="1" ht="69" customHeight="1">
      <c r="A152" s="154" t="s">
        <v>271</v>
      </c>
      <c r="B152" s="154" t="s">
        <v>122</v>
      </c>
      <c r="C152" s="154"/>
      <c r="D152" s="161" t="s">
        <v>199</v>
      </c>
      <c r="E152" s="175">
        <f t="shared" si="4"/>
        <v>0</v>
      </c>
      <c r="F152" s="175"/>
      <c r="G152" s="196"/>
      <c r="H152" s="173"/>
      <c r="I152" s="315"/>
      <c r="J152" s="185"/>
      <c r="K152" s="183"/>
      <c r="L152" s="183"/>
      <c r="M152" s="183"/>
      <c r="N152" s="184"/>
      <c r="O152" s="185"/>
      <c r="P152" s="186"/>
      <c r="Q152" s="275"/>
      <c r="R152" s="63"/>
      <c r="S152" s="250"/>
      <c r="T152" s="122">
        <f>+O152+E152</f>
        <v>0</v>
      </c>
      <c r="U152" s="120"/>
      <c r="V152" s="22"/>
      <c r="W152" s="20"/>
      <c r="X152" s="20"/>
    </row>
    <row r="153" spans="1:24" s="21" customFormat="1" ht="68.25" customHeight="1">
      <c r="A153" s="154" t="s">
        <v>813</v>
      </c>
      <c r="B153" s="154" t="s">
        <v>122</v>
      </c>
      <c r="C153" s="154"/>
      <c r="D153" s="161" t="s">
        <v>199</v>
      </c>
      <c r="E153" s="175">
        <f t="shared" si="4"/>
        <v>0</v>
      </c>
      <c r="F153" s="175"/>
      <c r="G153" s="196"/>
      <c r="H153" s="173"/>
      <c r="I153" s="315"/>
      <c r="J153" s="185"/>
      <c r="K153" s="183"/>
      <c r="L153" s="183"/>
      <c r="M153" s="183"/>
      <c r="N153" s="184"/>
      <c r="O153" s="185"/>
      <c r="P153" s="186"/>
      <c r="Q153" s="275"/>
      <c r="R153" s="63"/>
      <c r="S153" s="250"/>
      <c r="T153" s="122">
        <f>+O153+E153</f>
        <v>0</v>
      </c>
      <c r="U153" s="120"/>
      <c r="V153" s="22"/>
      <c r="W153" s="20"/>
      <c r="X153" s="20"/>
    </row>
    <row r="154" spans="1:24" s="21" customFormat="1" ht="38.25" customHeight="1">
      <c r="A154" s="125" t="s">
        <v>236</v>
      </c>
      <c r="B154" s="125" t="s">
        <v>252</v>
      </c>
      <c r="C154" s="125"/>
      <c r="D154" s="227" t="s">
        <v>132</v>
      </c>
      <c r="E154" s="244">
        <f t="shared" si="4"/>
        <v>0</v>
      </c>
      <c r="F154" s="244"/>
      <c r="G154" s="218"/>
      <c r="H154" s="217"/>
      <c r="I154" s="426"/>
      <c r="J154" s="219"/>
      <c r="K154" s="198"/>
      <c r="L154" s="198"/>
      <c r="M154" s="198"/>
      <c r="N154" s="123"/>
      <c r="O154" s="179"/>
      <c r="P154" s="126"/>
      <c r="Q154" s="281"/>
      <c r="R154" s="63"/>
      <c r="S154" s="250"/>
      <c r="T154" s="122" t="e">
        <f>+#REF!+#REF!</f>
        <v>#REF!</v>
      </c>
      <c r="U154" s="22"/>
      <c r="V154" s="20"/>
      <c r="W154" s="20"/>
      <c r="X154" s="20"/>
    </row>
    <row r="155" spans="1:24" s="27" customFormat="1" ht="130.5" customHeight="1">
      <c r="A155" s="154" t="s">
        <v>272</v>
      </c>
      <c r="B155" s="154" t="s">
        <v>119</v>
      </c>
      <c r="C155" s="154"/>
      <c r="D155" s="161" t="s">
        <v>667</v>
      </c>
      <c r="E155" s="189">
        <f t="shared" si="4"/>
        <v>0</v>
      </c>
      <c r="F155" s="189"/>
      <c r="G155" s="183"/>
      <c r="H155" s="184"/>
      <c r="I155" s="409"/>
      <c r="J155" s="185"/>
      <c r="K155" s="183"/>
      <c r="L155" s="183"/>
      <c r="M155" s="183"/>
      <c r="N155" s="184"/>
      <c r="O155" s="185"/>
      <c r="P155" s="186"/>
      <c r="Q155" s="275"/>
      <c r="R155" s="63"/>
      <c r="S155" s="250"/>
      <c r="T155" s="122">
        <f>+O155+E155</f>
        <v>0</v>
      </c>
      <c r="U155" s="355">
        <v>-139760</v>
      </c>
      <c r="W155" s="26"/>
      <c r="X155" s="26"/>
    </row>
    <row r="156" spans="1:24" s="27" customFormat="1" ht="128.25" customHeight="1">
      <c r="A156" s="154" t="s">
        <v>814</v>
      </c>
      <c r="B156" s="154" t="s">
        <v>119</v>
      </c>
      <c r="C156" s="154"/>
      <c r="D156" s="161" t="s">
        <v>667</v>
      </c>
      <c r="E156" s="189">
        <f t="shared" si="4"/>
        <v>0</v>
      </c>
      <c r="F156" s="189"/>
      <c r="G156" s="183"/>
      <c r="H156" s="184"/>
      <c r="I156" s="409"/>
      <c r="J156" s="185"/>
      <c r="K156" s="183"/>
      <c r="L156" s="183"/>
      <c r="M156" s="183"/>
      <c r="N156" s="184"/>
      <c r="O156" s="185"/>
      <c r="P156" s="186"/>
      <c r="Q156" s="275"/>
      <c r="R156" s="63"/>
      <c r="S156" s="250"/>
      <c r="T156" s="122">
        <f>+O156+E156</f>
        <v>0</v>
      </c>
      <c r="W156" s="26"/>
      <c r="X156" s="26"/>
    </row>
    <row r="157" spans="1:24" s="27" customFormat="1" ht="56.25">
      <c r="A157" s="127" t="s">
        <v>237</v>
      </c>
      <c r="B157" s="127" t="s">
        <v>296</v>
      </c>
      <c r="C157" s="127"/>
      <c r="D157" s="124" t="s">
        <v>45</v>
      </c>
      <c r="E157" s="136">
        <f t="shared" si="4"/>
        <v>0</v>
      </c>
      <c r="F157" s="136"/>
      <c r="G157" s="81"/>
      <c r="H157" s="104"/>
      <c r="I157" s="413"/>
      <c r="J157" s="117"/>
      <c r="K157" s="118"/>
      <c r="L157" s="81"/>
      <c r="M157" s="81"/>
      <c r="N157" s="104"/>
      <c r="O157" s="263"/>
      <c r="P157" s="167"/>
      <c r="Q157" s="278"/>
      <c r="R157" s="63"/>
      <c r="S157" s="250"/>
      <c r="T157" s="122">
        <f>+O157+E157</f>
        <v>0</v>
      </c>
      <c r="W157" s="26"/>
      <c r="X157" s="26"/>
    </row>
    <row r="158" spans="1:24" s="27" customFormat="1" ht="75">
      <c r="A158" s="127" t="s">
        <v>640</v>
      </c>
      <c r="B158" s="127" t="s">
        <v>751</v>
      </c>
      <c r="C158" s="127"/>
      <c r="D158" s="124" t="s">
        <v>642</v>
      </c>
      <c r="E158" s="136">
        <f t="shared" si="4"/>
        <v>0</v>
      </c>
      <c r="F158" s="136"/>
      <c r="G158" s="81"/>
      <c r="H158" s="104"/>
      <c r="I158" s="413"/>
      <c r="J158" s="117"/>
      <c r="K158" s="118"/>
      <c r="L158" s="81"/>
      <c r="M158" s="81"/>
      <c r="N158" s="104"/>
      <c r="O158" s="263"/>
      <c r="P158" s="167"/>
      <c r="Q158" s="278"/>
      <c r="R158" s="63"/>
      <c r="S158" s="250"/>
      <c r="T158" s="122"/>
      <c r="W158" s="26"/>
      <c r="X158" s="26"/>
    </row>
    <row r="159" spans="1:24" s="27" customFormat="1" ht="24" customHeight="1">
      <c r="A159" s="127" t="s">
        <v>238</v>
      </c>
      <c r="B159" s="127" t="s">
        <v>200</v>
      </c>
      <c r="C159" s="127"/>
      <c r="D159" s="124" t="s">
        <v>220</v>
      </c>
      <c r="E159" s="136">
        <f t="shared" si="4"/>
        <v>0</v>
      </c>
      <c r="F159" s="136"/>
      <c r="G159" s="81"/>
      <c r="H159" s="104"/>
      <c r="I159" s="413"/>
      <c r="J159" s="117"/>
      <c r="K159" s="118"/>
      <c r="L159" s="81"/>
      <c r="M159" s="81"/>
      <c r="N159" s="104"/>
      <c r="O159" s="263"/>
      <c r="P159" s="167"/>
      <c r="Q159" s="278"/>
      <c r="R159" s="63"/>
      <c r="S159" s="250"/>
      <c r="T159" s="122"/>
      <c r="W159" s="26"/>
      <c r="X159" s="26"/>
    </row>
    <row r="160" spans="1:24" s="21" customFormat="1" ht="60.75">
      <c r="A160" s="154" t="s">
        <v>815</v>
      </c>
      <c r="B160" s="154" t="s">
        <v>121</v>
      </c>
      <c r="C160" s="154"/>
      <c r="D160" s="161" t="s">
        <v>176</v>
      </c>
      <c r="E160" s="175">
        <f t="shared" si="4"/>
        <v>0</v>
      </c>
      <c r="F160" s="175"/>
      <c r="G160" s="196"/>
      <c r="H160" s="173"/>
      <c r="I160" s="315"/>
      <c r="J160" s="185"/>
      <c r="K160" s="183"/>
      <c r="L160" s="183"/>
      <c r="M160" s="183"/>
      <c r="N160" s="184"/>
      <c r="O160" s="185"/>
      <c r="P160" s="186"/>
      <c r="Q160" s="275"/>
      <c r="R160" s="63"/>
      <c r="S160" s="250"/>
      <c r="T160" s="122">
        <f>+O162+E162</f>
        <v>0</v>
      </c>
      <c r="U160" s="353">
        <v>-1061300</v>
      </c>
      <c r="V160" s="20"/>
      <c r="W160" s="20"/>
      <c r="X160" s="20"/>
    </row>
    <row r="161" spans="1:24" s="21" customFormat="1" ht="60.75">
      <c r="A161" s="154" t="s">
        <v>816</v>
      </c>
      <c r="B161" s="154" t="s">
        <v>121</v>
      </c>
      <c r="C161" s="154"/>
      <c r="D161" s="161" t="s">
        <v>176</v>
      </c>
      <c r="E161" s="175">
        <f t="shared" si="4"/>
        <v>0</v>
      </c>
      <c r="F161" s="175"/>
      <c r="G161" s="196"/>
      <c r="H161" s="173"/>
      <c r="I161" s="315"/>
      <c r="J161" s="185"/>
      <c r="K161" s="183"/>
      <c r="L161" s="183"/>
      <c r="M161" s="183"/>
      <c r="N161" s="184"/>
      <c r="O161" s="185"/>
      <c r="P161" s="186"/>
      <c r="Q161" s="275"/>
      <c r="R161" s="63"/>
      <c r="S161" s="250"/>
      <c r="T161" s="122">
        <f>+O163+E163</f>
        <v>0</v>
      </c>
      <c r="U161" s="20"/>
      <c r="V161" s="20"/>
      <c r="W161" s="20"/>
      <c r="X161" s="20"/>
    </row>
    <row r="162" spans="1:24" s="21" customFormat="1" ht="37.5">
      <c r="A162" s="125" t="s">
        <v>239</v>
      </c>
      <c r="B162" s="125" t="s">
        <v>842</v>
      </c>
      <c r="C162" s="125"/>
      <c r="D162" s="124" t="s">
        <v>817</v>
      </c>
      <c r="E162" s="138">
        <f t="shared" si="4"/>
        <v>0</v>
      </c>
      <c r="F162" s="138"/>
      <c r="G162" s="198"/>
      <c r="H162" s="123"/>
      <c r="I162" s="427"/>
      <c r="J162" s="220"/>
      <c r="K162" s="198"/>
      <c r="L162" s="198"/>
      <c r="M162" s="198"/>
      <c r="N162" s="123"/>
      <c r="O162" s="179"/>
      <c r="P162" s="126"/>
      <c r="Q162" s="281"/>
      <c r="R162" s="63"/>
      <c r="S162" s="250"/>
      <c r="T162" s="122" t="e">
        <f>+#REF!+#REF!</f>
        <v>#REF!</v>
      </c>
      <c r="U162" s="20"/>
      <c r="V162" s="20"/>
      <c r="W162" s="20"/>
      <c r="X162" s="20"/>
    </row>
    <row r="163" spans="1:24" s="21" customFormat="1" ht="37.5">
      <c r="A163" s="125" t="s">
        <v>823</v>
      </c>
      <c r="B163" s="125" t="s">
        <v>165</v>
      </c>
      <c r="C163" s="125"/>
      <c r="D163" s="124" t="s">
        <v>293</v>
      </c>
      <c r="E163" s="138">
        <f t="shared" si="4"/>
        <v>0</v>
      </c>
      <c r="F163" s="138"/>
      <c r="G163" s="198"/>
      <c r="H163" s="123"/>
      <c r="I163" s="427"/>
      <c r="J163" s="220"/>
      <c r="K163" s="198"/>
      <c r="L163" s="198"/>
      <c r="M163" s="198"/>
      <c r="N163" s="123"/>
      <c r="O163" s="179"/>
      <c r="P163" s="126"/>
      <c r="Q163" s="281"/>
      <c r="R163" s="63"/>
      <c r="S163" s="250"/>
      <c r="T163" s="122" t="e">
        <f>+#REF!+#REF!</f>
        <v>#REF!</v>
      </c>
      <c r="U163" s="20"/>
      <c r="V163" s="20"/>
      <c r="W163" s="20"/>
      <c r="X163" s="20"/>
    </row>
    <row r="164" spans="1:24" s="312" customFormat="1" ht="56.25">
      <c r="A164" s="153" t="s">
        <v>294</v>
      </c>
      <c r="B164" s="153" t="s">
        <v>165</v>
      </c>
      <c r="C164" s="153"/>
      <c r="D164" s="247" t="s">
        <v>664</v>
      </c>
      <c r="E164" s="324">
        <f t="shared" si="4"/>
        <v>0</v>
      </c>
      <c r="F164" s="324"/>
      <c r="G164" s="325"/>
      <c r="H164" s="326"/>
      <c r="I164" s="428"/>
      <c r="J164" s="327"/>
      <c r="K164" s="325"/>
      <c r="L164" s="325"/>
      <c r="M164" s="325"/>
      <c r="N164" s="326"/>
      <c r="O164" s="328"/>
      <c r="P164" s="329"/>
      <c r="Q164" s="330"/>
      <c r="R164" s="63"/>
      <c r="S164" s="302"/>
      <c r="T164" s="252"/>
      <c r="U164" s="97"/>
      <c r="V164" s="97"/>
      <c r="W164" s="97"/>
      <c r="X164" s="97"/>
    </row>
    <row r="165" spans="1:24" s="312" customFormat="1" ht="56.25">
      <c r="A165" s="153" t="s">
        <v>665</v>
      </c>
      <c r="B165" s="153" t="s">
        <v>165</v>
      </c>
      <c r="C165" s="153"/>
      <c r="D165" s="247" t="s">
        <v>221</v>
      </c>
      <c r="E165" s="324">
        <f t="shared" si="4"/>
        <v>0</v>
      </c>
      <c r="F165" s="324"/>
      <c r="G165" s="325"/>
      <c r="H165" s="326"/>
      <c r="I165" s="428"/>
      <c r="J165" s="327"/>
      <c r="K165" s="325"/>
      <c r="L165" s="325"/>
      <c r="M165" s="325"/>
      <c r="N165" s="326"/>
      <c r="O165" s="328"/>
      <c r="P165" s="329"/>
      <c r="Q165" s="330"/>
      <c r="R165" s="63"/>
      <c r="S165" s="302"/>
      <c r="T165" s="252"/>
      <c r="U165" s="97"/>
      <c r="V165" s="97"/>
      <c r="W165" s="97"/>
      <c r="X165" s="97"/>
    </row>
    <row r="166" spans="1:24" s="312" customFormat="1" ht="56.25">
      <c r="A166" s="153" t="s">
        <v>222</v>
      </c>
      <c r="B166" s="153" t="s">
        <v>165</v>
      </c>
      <c r="C166" s="153"/>
      <c r="D166" s="247" t="s">
        <v>223</v>
      </c>
      <c r="E166" s="324">
        <f t="shared" si="4"/>
        <v>0</v>
      </c>
      <c r="F166" s="324"/>
      <c r="G166" s="325"/>
      <c r="H166" s="326"/>
      <c r="I166" s="428"/>
      <c r="J166" s="327"/>
      <c r="K166" s="325"/>
      <c r="L166" s="325"/>
      <c r="M166" s="325"/>
      <c r="N166" s="326"/>
      <c r="O166" s="328"/>
      <c r="P166" s="329"/>
      <c r="Q166" s="330"/>
      <c r="R166" s="63"/>
      <c r="S166" s="302"/>
      <c r="T166" s="252"/>
      <c r="U166" s="97"/>
      <c r="V166" s="97"/>
      <c r="W166" s="97"/>
      <c r="X166" s="97"/>
    </row>
    <row r="167" spans="1:24" s="312" customFormat="1" ht="56.25">
      <c r="A167" s="153" t="s">
        <v>224</v>
      </c>
      <c r="B167" s="153" t="s">
        <v>165</v>
      </c>
      <c r="C167" s="153"/>
      <c r="D167" s="247" t="s">
        <v>680</v>
      </c>
      <c r="E167" s="324">
        <f t="shared" si="4"/>
        <v>0</v>
      </c>
      <c r="F167" s="324"/>
      <c r="G167" s="325"/>
      <c r="H167" s="326"/>
      <c r="I167" s="428"/>
      <c r="J167" s="327"/>
      <c r="K167" s="325"/>
      <c r="L167" s="325"/>
      <c r="M167" s="325"/>
      <c r="N167" s="326"/>
      <c r="O167" s="328"/>
      <c r="P167" s="329"/>
      <c r="Q167" s="330"/>
      <c r="R167" s="63"/>
      <c r="S167" s="302"/>
      <c r="T167" s="252"/>
      <c r="U167" s="97"/>
      <c r="V167" s="97"/>
      <c r="W167" s="97"/>
      <c r="X167" s="97"/>
    </row>
    <row r="168" spans="1:24" s="17" customFormat="1" ht="101.25">
      <c r="A168" s="154" t="s">
        <v>279</v>
      </c>
      <c r="B168" s="154" t="s">
        <v>120</v>
      </c>
      <c r="C168" s="154"/>
      <c r="D168" s="161" t="s">
        <v>134</v>
      </c>
      <c r="E168" s="175">
        <f t="shared" si="4"/>
        <v>0</v>
      </c>
      <c r="F168" s="175"/>
      <c r="G168" s="196"/>
      <c r="H168" s="173"/>
      <c r="I168" s="315"/>
      <c r="J168" s="197"/>
      <c r="K168" s="196"/>
      <c r="L168" s="196"/>
      <c r="M168" s="196"/>
      <c r="N168" s="173"/>
      <c r="O168" s="197"/>
      <c r="P168" s="174"/>
      <c r="Q168" s="280"/>
      <c r="R168" s="63"/>
      <c r="S168" s="250"/>
      <c r="T168" s="122"/>
      <c r="U168" s="356">
        <v>9772017</v>
      </c>
      <c r="V168" s="18"/>
      <c r="W168" s="16"/>
      <c r="X168" s="16"/>
    </row>
    <row r="169" spans="1:24" s="17" customFormat="1" ht="101.25">
      <c r="A169" s="154" t="s">
        <v>818</v>
      </c>
      <c r="B169" s="154" t="s">
        <v>120</v>
      </c>
      <c r="C169" s="154"/>
      <c r="D169" s="161" t="s">
        <v>134</v>
      </c>
      <c r="E169" s="175">
        <f t="shared" si="4"/>
        <v>0</v>
      </c>
      <c r="F169" s="175"/>
      <c r="G169" s="196"/>
      <c r="H169" s="173"/>
      <c r="I169" s="315"/>
      <c r="J169" s="197"/>
      <c r="K169" s="196"/>
      <c r="L169" s="196"/>
      <c r="M169" s="196"/>
      <c r="N169" s="173"/>
      <c r="O169" s="197"/>
      <c r="P169" s="174"/>
      <c r="Q169" s="280"/>
      <c r="R169" s="63"/>
      <c r="S169" s="250"/>
      <c r="T169" s="122"/>
      <c r="U169" s="33"/>
      <c r="V169" s="18"/>
      <c r="W169" s="16"/>
      <c r="X169" s="16"/>
    </row>
    <row r="170" spans="1:24" s="19" customFormat="1" ht="18.75">
      <c r="A170" s="162" t="s">
        <v>863</v>
      </c>
      <c r="B170" s="162" t="s">
        <v>826</v>
      </c>
      <c r="C170" s="162"/>
      <c r="D170" s="124" t="s">
        <v>684</v>
      </c>
      <c r="E170" s="182">
        <f t="shared" si="4"/>
        <v>0</v>
      </c>
      <c r="F170" s="182"/>
      <c r="G170" s="221"/>
      <c r="H170" s="222"/>
      <c r="I170" s="429"/>
      <c r="J170" s="223"/>
      <c r="K170" s="221"/>
      <c r="L170" s="221"/>
      <c r="M170" s="221"/>
      <c r="N170" s="222"/>
      <c r="O170" s="223"/>
      <c r="P170" s="224"/>
      <c r="Q170" s="277"/>
      <c r="R170" s="63"/>
      <c r="S170" s="250"/>
      <c r="T170" s="122">
        <f>+O195+E195</f>
        <v>-2458037100</v>
      </c>
      <c r="U170" s="18"/>
      <c r="V170" s="18"/>
      <c r="W170" s="18"/>
      <c r="X170" s="18"/>
    </row>
    <row r="171" spans="1:24" s="17" customFormat="1" ht="56.25">
      <c r="A171" s="125" t="s">
        <v>137</v>
      </c>
      <c r="B171" s="125" t="s">
        <v>158</v>
      </c>
      <c r="C171" s="125"/>
      <c r="D171" s="124" t="s">
        <v>79</v>
      </c>
      <c r="E171" s="138">
        <f t="shared" si="4"/>
        <v>0</v>
      </c>
      <c r="F171" s="138"/>
      <c r="G171" s="198"/>
      <c r="H171" s="123"/>
      <c r="I171" s="427"/>
      <c r="J171" s="220"/>
      <c r="K171" s="198"/>
      <c r="L171" s="198"/>
      <c r="M171" s="198"/>
      <c r="N171" s="123"/>
      <c r="O171" s="179"/>
      <c r="P171" s="126"/>
      <c r="Q171" s="281"/>
      <c r="R171" s="63"/>
      <c r="S171" s="250"/>
      <c r="T171" s="122" t="e">
        <f>+#REF!+#REF!</f>
        <v>#REF!</v>
      </c>
      <c r="U171" s="250">
        <f>SUM(E171:Q171)</f>
        <v>0</v>
      </c>
      <c r="V171" s="18"/>
      <c r="W171" s="16"/>
      <c r="X171" s="16"/>
    </row>
    <row r="172" spans="1:24" s="17" customFormat="1" ht="131.25">
      <c r="A172" s="125"/>
      <c r="B172" s="125">
        <v>250318</v>
      </c>
      <c r="C172" s="125"/>
      <c r="D172" s="124" t="s">
        <v>663</v>
      </c>
      <c r="E172" s="138">
        <f t="shared" si="4"/>
        <v>0</v>
      </c>
      <c r="F172" s="138"/>
      <c r="G172" s="198"/>
      <c r="H172" s="123"/>
      <c r="I172" s="427"/>
      <c r="J172" s="220"/>
      <c r="K172" s="198"/>
      <c r="L172" s="198"/>
      <c r="M172" s="198"/>
      <c r="N172" s="123"/>
      <c r="O172" s="179"/>
      <c r="P172" s="126"/>
      <c r="Q172" s="281"/>
      <c r="R172" s="63"/>
      <c r="S172" s="250"/>
      <c r="T172" s="122"/>
      <c r="U172" s="250"/>
      <c r="V172" s="18"/>
      <c r="W172" s="16"/>
      <c r="X172" s="16"/>
    </row>
    <row r="173" spans="1:24" s="21" customFormat="1" ht="75">
      <c r="A173" s="125" t="s">
        <v>138</v>
      </c>
      <c r="B173" s="125" t="s">
        <v>160</v>
      </c>
      <c r="C173" s="125"/>
      <c r="D173" s="124" t="s">
        <v>80</v>
      </c>
      <c r="E173" s="138">
        <f t="shared" si="4"/>
        <v>0</v>
      </c>
      <c r="F173" s="138"/>
      <c r="G173" s="198"/>
      <c r="H173" s="123"/>
      <c r="I173" s="427"/>
      <c r="J173" s="220"/>
      <c r="K173" s="198"/>
      <c r="L173" s="198"/>
      <c r="M173" s="198"/>
      <c r="N173" s="123"/>
      <c r="O173" s="179"/>
      <c r="P173" s="126"/>
      <c r="Q173" s="281"/>
      <c r="R173" s="63"/>
      <c r="S173" s="250"/>
      <c r="T173" s="122">
        <f>+O175+E175</f>
        <v>0</v>
      </c>
      <c r="U173" s="250">
        <f>SUM(E173:Q174)</f>
        <v>0</v>
      </c>
      <c r="V173" s="16"/>
      <c r="W173" s="20"/>
      <c r="X173" s="20"/>
    </row>
    <row r="174" spans="1:24" s="21" customFormat="1" ht="131.25">
      <c r="A174" s="125" t="s">
        <v>139</v>
      </c>
      <c r="B174" s="125" t="s">
        <v>168</v>
      </c>
      <c r="C174" s="125"/>
      <c r="D174" s="124" t="s">
        <v>745</v>
      </c>
      <c r="E174" s="138">
        <f t="shared" si="4"/>
        <v>0</v>
      </c>
      <c r="F174" s="138"/>
      <c r="G174" s="198"/>
      <c r="H174" s="123"/>
      <c r="I174" s="427"/>
      <c r="J174" s="220"/>
      <c r="K174" s="198"/>
      <c r="L174" s="198"/>
      <c r="M174" s="198"/>
      <c r="N174" s="123"/>
      <c r="O174" s="179"/>
      <c r="P174" s="126"/>
      <c r="Q174" s="281"/>
      <c r="R174" s="63"/>
      <c r="S174" s="250"/>
      <c r="T174" s="122">
        <f>+O176+E176</f>
        <v>0</v>
      </c>
      <c r="U174" s="250">
        <f>SUM(E174:Q175)</f>
        <v>0</v>
      </c>
      <c r="V174" s="16"/>
      <c r="W174" s="20"/>
      <c r="X174" s="20"/>
    </row>
    <row r="175" spans="1:24" s="17" customFormat="1" ht="168.75">
      <c r="A175" s="125" t="s">
        <v>140</v>
      </c>
      <c r="B175" s="158">
        <v>250328</v>
      </c>
      <c r="C175" s="158"/>
      <c r="D175" s="124" t="s">
        <v>302</v>
      </c>
      <c r="E175" s="138">
        <f t="shared" si="4"/>
        <v>0</v>
      </c>
      <c r="F175" s="138"/>
      <c r="G175" s="198"/>
      <c r="H175" s="123"/>
      <c r="I175" s="427"/>
      <c r="J175" s="220"/>
      <c r="K175" s="198"/>
      <c r="L175" s="198"/>
      <c r="M175" s="198"/>
      <c r="N175" s="123"/>
      <c r="O175" s="179"/>
      <c r="P175" s="126"/>
      <c r="Q175" s="281"/>
      <c r="R175" s="63"/>
      <c r="S175" s="250"/>
      <c r="T175" s="122">
        <f>+O177+E177</f>
        <v>0</v>
      </c>
      <c r="U175" s="250">
        <f>SUM(E175:Q176)</f>
        <v>0</v>
      </c>
      <c r="V175" s="18"/>
      <c r="W175" s="16"/>
      <c r="X175" s="16"/>
    </row>
    <row r="176" spans="1:24" s="17" customFormat="1" ht="362.25">
      <c r="A176" s="158" t="s">
        <v>141</v>
      </c>
      <c r="B176" s="125">
        <v>250329</v>
      </c>
      <c r="C176" s="125"/>
      <c r="D176" s="229" t="s">
        <v>135</v>
      </c>
      <c r="E176" s="138">
        <f t="shared" si="4"/>
        <v>0</v>
      </c>
      <c r="F176" s="138"/>
      <c r="G176" s="198"/>
      <c r="H176" s="123"/>
      <c r="I176" s="427"/>
      <c r="J176" s="220"/>
      <c r="K176" s="198"/>
      <c r="L176" s="198"/>
      <c r="M176" s="198"/>
      <c r="N176" s="123"/>
      <c r="O176" s="179"/>
      <c r="P176" s="126"/>
      <c r="Q176" s="281"/>
      <c r="R176" s="63"/>
      <c r="S176" s="250"/>
      <c r="T176" s="122" t="e">
        <f>+#REF!+#REF!</f>
        <v>#REF!</v>
      </c>
      <c r="U176" s="250">
        <f>SUM(E176:Q177)</f>
        <v>0</v>
      </c>
      <c r="V176" s="18"/>
      <c r="W176" s="16"/>
      <c r="X176" s="16"/>
    </row>
    <row r="177" spans="1:24" s="17" customFormat="1" ht="86.25">
      <c r="A177" s="158" t="s">
        <v>142</v>
      </c>
      <c r="B177" s="158">
        <v>250330</v>
      </c>
      <c r="C177" s="158"/>
      <c r="D177" s="229" t="s">
        <v>786</v>
      </c>
      <c r="E177" s="138">
        <f t="shared" si="4"/>
        <v>0</v>
      </c>
      <c r="F177" s="138"/>
      <c r="G177" s="198"/>
      <c r="H177" s="123"/>
      <c r="I177" s="427"/>
      <c r="J177" s="220"/>
      <c r="K177" s="198"/>
      <c r="L177" s="198"/>
      <c r="M177" s="198"/>
      <c r="N177" s="123"/>
      <c r="O177" s="179"/>
      <c r="P177" s="126"/>
      <c r="Q177" s="281"/>
      <c r="R177" s="63"/>
      <c r="S177" s="250"/>
      <c r="T177" s="122" t="e">
        <f>+#REF!+#REF!</f>
        <v>#REF!</v>
      </c>
      <c r="U177" s="250">
        <f>SUM(E177:Q177)</f>
        <v>0</v>
      </c>
      <c r="V177" s="18"/>
      <c r="W177" s="16"/>
      <c r="X177" s="16"/>
    </row>
    <row r="178" spans="1:24" s="17" customFormat="1" ht="92.25" customHeight="1">
      <c r="A178" s="158">
        <v>76184300</v>
      </c>
      <c r="B178" s="158" t="s">
        <v>187</v>
      </c>
      <c r="C178" s="158"/>
      <c r="D178" s="124" t="s">
        <v>188</v>
      </c>
      <c r="E178" s="138">
        <f t="shared" si="4"/>
        <v>0</v>
      </c>
      <c r="F178" s="138"/>
      <c r="G178" s="198"/>
      <c r="H178" s="123"/>
      <c r="I178" s="427"/>
      <c r="J178" s="220"/>
      <c r="K178" s="198"/>
      <c r="L178" s="198"/>
      <c r="M178" s="198"/>
      <c r="N178" s="123"/>
      <c r="O178" s="179"/>
      <c r="P178" s="126"/>
      <c r="Q178" s="281"/>
      <c r="R178" s="63"/>
      <c r="S178" s="250"/>
      <c r="T178" s="122" t="e">
        <f>+#REF!+#REF!</f>
        <v>#REF!</v>
      </c>
      <c r="U178" s="250">
        <f>SUM(E178:Q178)</f>
        <v>0</v>
      </c>
      <c r="V178" s="18"/>
      <c r="W178" s="16"/>
      <c r="X178" s="16"/>
    </row>
    <row r="179" spans="1:24" s="17" customFormat="1" ht="69">
      <c r="A179" s="158" t="s">
        <v>42</v>
      </c>
      <c r="B179" s="158" t="s">
        <v>681</v>
      </c>
      <c r="C179" s="158"/>
      <c r="D179" s="367" t="s">
        <v>162</v>
      </c>
      <c r="E179" s="198">
        <f t="shared" si="4"/>
        <v>0</v>
      </c>
      <c r="F179" s="198"/>
      <c r="G179" s="198"/>
      <c r="H179" s="123"/>
      <c r="I179" s="430"/>
      <c r="J179" s="270"/>
      <c r="K179" s="198"/>
      <c r="L179" s="198"/>
      <c r="M179" s="198"/>
      <c r="N179" s="123"/>
      <c r="O179" s="179"/>
      <c r="P179" s="126"/>
      <c r="Q179" s="281"/>
      <c r="R179" s="63"/>
      <c r="S179" s="250"/>
      <c r="T179" s="122"/>
      <c r="U179" s="250"/>
      <c r="V179" s="18"/>
      <c r="W179" s="16"/>
      <c r="X179" s="16"/>
    </row>
    <row r="180" spans="1:24" s="17" customFormat="1" ht="150">
      <c r="A180" s="164" t="s">
        <v>690</v>
      </c>
      <c r="B180" s="164">
        <v>250376</v>
      </c>
      <c r="C180" s="164"/>
      <c r="D180" s="124" t="s">
        <v>59</v>
      </c>
      <c r="E180" s="138">
        <f t="shared" si="4"/>
        <v>0</v>
      </c>
      <c r="F180" s="138"/>
      <c r="G180" s="198"/>
      <c r="H180" s="123"/>
      <c r="I180" s="430"/>
      <c r="J180" s="191"/>
      <c r="K180" s="190"/>
      <c r="L180" s="190"/>
      <c r="M180" s="190"/>
      <c r="N180" s="141"/>
      <c r="O180" s="262"/>
      <c r="P180" s="142"/>
      <c r="Q180" s="281"/>
      <c r="R180" s="63"/>
      <c r="S180" s="250"/>
      <c r="T180" s="122">
        <f>+O182+E182</f>
        <v>0</v>
      </c>
      <c r="U180" s="250">
        <f>SUM(E180:Q181)</f>
        <v>0</v>
      </c>
      <c r="V180" s="18"/>
      <c r="W180" s="16"/>
      <c r="X180" s="16"/>
    </row>
    <row r="181" spans="1:24" s="17" customFormat="1" ht="37.5">
      <c r="A181" s="162" t="s">
        <v>844</v>
      </c>
      <c r="B181" s="162">
        <v>250380</v>
      </c>
      <c r="C181" s="162"/>
      <c r="D181" s="124" t="s">
        <v>244</v>
      </c>
      <c r="E181" s="182">
        <f t="shared" si="4"/>
        <v>0</v>
      </c>
      <c r="F181" s="182"/>
      <c r="G181" s="118"/>
      <c r="H181" s="180"/>
      <c r="I181" s="415"/>
      <c r="J181" s="191"/>
      <c r="K181" s="190"/>
      <c r="L181" s="190"/>
      <c r="M181" s="190"/>
      <c r="N181" s="141"/>
      <c r="O181" s="262"/>
      <c r="P181" s="142"/>
      <c r="Q181" s="276"/>
      <c r="R181" s="63"/>
      <c r="S181" s="250"/>
      <c r="T181" s="122">
        <f>+O183+E183</f>
        <v>0</v>
      </c>
      <c r="U181" s="250">
        <f>SUM(E181:Q182)</f>
        <v>0</v>
      </c>
      <c r="V181" s="18"/>
      <c r="W181" s="16"/>
      <c r="X181" s="16"/>
    </row>
    <row r="182" spans="1:24" s="335" customFormat="1" ht="131.25">
      <c r="A182" s="249" t="s">
        <v>845</v>
      </c>
      <c r="B182" s="249">
        <v>250380</v>
      </c>
      <c r="C182" s="249"/>
      <c r="D182" s="247" t="s">
        <v>245</v>
      </c>
      <c r="E182" s="309">
        <f t="shared" si="4"/>
        <v>0</v>
      </c>
      <c r="F182" s="309"/>
      <c r="G182" s="310"/>
      <c r="H182" s="311"/>
      <c r="I182" s="419"/>
      <c r="J182" s="208"/>
      <c r="K182" s="310"/>
      <c r="L182" s="310"/>
      <c r="M182" s="310"/>
      <c r="N182" s="311"/>
      <c r="O182" s="331"/>
      <c r="P182" s="332"/>
      <c r="Q182" s="333"/>
      <c r="R182" s="63"/>
      <c r="S182" s="302"/>
      <c r="T182" s="252">
        <f>+O184+E184</f>
        <v>0</v>
      </c>
      <c r="U182" s="302">
        <f>SUM(E182:Q183)</f>
        <v>0</v>
      </c>
      <c r="V182" s="93"/>
      <c r="W182" s="334"/>
      <c r="X182" s="334"/>
    </row>
    <row r="183" spans="1:24" s="335" customFormat="1" ht="56.25">
      <c r="A183" s="249" t="s">
        <v>846</v>
      </c>
      <c r="B183" s="249">
        <v>250380</v>
      </c>
      <c r="C183" s="249"/>
      <c r="D183" s="247" t="s">
        <v>246</v>
      </c>
      <c r="E183" s="309">
        <f t="shared" si="4"/>
        <v>0</v>
      </c>
      <c r="F183" s="309"/>
      <c r="G183" s="310"/>
      <c r="H183" s="311"/>
      <c r="I183" s="419"/>
      <c r="J183" s="208"/>
      <c r="K183" s="310"/>
      <c r="L183" s="310"/>
      <c r="M183" s="310"/>
      <c r="N183" s="311"/>
      <c r="O183" s="331"/>
      <c r="P183" s="332"/>
      <c r="Q183" s="333"/>
      <c r="R183" s="63"/>
      <c r="S183" s="302"/>
      <c r="T183" s="252" t="e">
        <f>+#REF!+#REF!</f>
        <v>#REF!</v>
      </c>
      <c r="U183" s="302">
        <f>SUM(E183:Q184)</f>
        <v>0</v>
      </c>
      <c r="V183" s="93"/>
      <c r="W183" s="334"/>
      <c r="X183" s="334"/>
    </row>
    <row r="184" spans="1:24" s="335" customFormat="1" ht="37.5">
      <c r="A184" s="249" t="s">
        <v>847</v>
      </c>
      <c r="B184" s="249">
        <v>250380</v>
      </c>
      <c r="C184" s="249"/>
      <c r="D184" s="247" t="s">
        <v>136</v>
      </c>
      <c r="E184" s="309">
        <f t="shared" si="4"/>
        <v>0</v>
      </c>
      <c r="F184" s="309"/>
      <c r="G184" s="310"/>
      <c r="H184" s="311"/>
      <c r="I184" s="419"/>
      <c r="J184" s="208"/>
      <c r="K184" s="310"/>
      <c r="L184" s="310"/>
      <c r="M184" s="310"/>
      <c r="N184" s="311"/>
      <c r="O184" s="331"/>
      <c r="P184" s="332"/>
      <c r="Q184" s="333"/>
      <c r="R184" s="63"/>
      <c r="S184" s="302"/>
      <c r="T184" s="252" t="e">
        <f>+#REF!+#REF!</f>
        <v>#REF!</v>
      </c>
      <c r="U184" s="302">
        <f>SUM(E184:Q184)</f>
        <v>0</v>
      </c>
      <c r="V184" s="93"/>
      <c r="W184" s="334"/>
      <c r="X184" s="334"/>
    </row>
    <row r="185" spans="1:24" s="335" customFormat="1" ht="75">
      <c r="A185" s="249" t="s">
        <v>729</v>
      </c>
      <c r="B185" s="249">
        <v>250380</v>
      </c>
      <c r="C185" s="249"/>
      <c r="D185" s="247" t="s">
        <v>743</v>
      </c>
      <c r="E185" s="309">
        <f t="shared" si="4"/>
        <v>0</v>
      </c>
      <c r="F185" s="309"/>
      <c r="G185" s="310"/>
      <c r="H185" s="311"/>
      <c r="I185" s="419"/>
      <c r="J185" s="208"/>
      <c r="K185" s="310"/>
      <c r="L185" s="310"/>
      <c r="M185" s="310"/>
      <c r="N185" s="311"/>
      <c r="O185" s="331"/>
      <c r="P185" s="332"/>
      <c r="Q185" s="333"/>
      <c r="R185" s="63"/>
      <c r="S185" s="302"/>
      <c r="T185" s="252"/>
      <c r="U185" s="302"/>
      <c r="V185" s="93"/>
      <c r="W185" s="334"/>
      <c r="X185" s="334"/>
    </row>
    <row r="186" spans="1:24" s="335" customFormat="1" ht="75">
      <c r="A186" s="249" t="s">
        <v>280</v>
      </c>
      <c r="B186" s="249">
        <v>250380</v>
      </c>
      <c r="C186" s="249"/>
      <c r="D186" s="247" t="s">
        <v>752</v>
      </c>
      <c r="E186" s="309">
        <f t="shared" si="4"/>
        <v>0</v>
      </c>
      <c r="F186" s="309"/>
      <c r="G186" s="310"/>
      <c r="H186" s="311"/>
      <c r="I186" s="419"/>
      <c r="J186" s="208"/>
      <c r="K186" s="310"/>
      <c r="L186" s="310"/>
      <c r="M186" s="310"/>
      <c r="N186" s="311"/>
      <c r="O186" s="331"/>
      <c r="P186" s="332"/>
      <c r="Q186" s="333"/>
      <c r="R186" s="63"/>
      <c r="S186" s="302"/>
      <c r="T186" s="252"/>
      <c r="U186" s="302"/>
      <c r="V186" s="93"/>
      <c r="W186" s="334"/>
      <c r="X186" s="334"/>
    </row>
    <row r="187" spans="1:24" s="335" customFormat="1" ht="93.75">
      <c r="A187" s="249" t="s">
        <v>301</v>
      </c>
      <c r="B187" s="249">
        <v>250380</v>
      </c>
      <c r="C187" s="249"/>
      <c r="D187" s="247" t="s">
        <v>876</v>
      </c>
      <c r="E187" s="309">
        <f t="shared" si="4"/>
        <v>0</v>
      </c>
      <c r="F187" s="309"/>
      <c r="G187" s="310"/>
      <c r="H187" s="311"/>
      <c r="I187" s="419"/>
      <c r="J187" s="208"/>
      <c r="K187" s="310"/>
      <c r="L187" s="310"/>
      <c r="M187" s="310"/>
      <c r="N187" s="311"/>
      <c r="O187" s="331"/>
      <c r="P187" s="332"/>
      <c r="Q187" s="333"/>
      <c r="R187" s="63"/>
      <c r="S187" s="302"/>
      <c r="T187" s="252"/>
      <c r="U187" s="302"/>
      <c r="V187" s="93"/>
      <c r="W187" s="334"/>
      <c r="X187" s="334"/>
    </row>
    <row r="188" spans="1:24" s="335" customFormat="1" ht="75">
      <c r="A188" s="249" t="s">
        <v>281</v>
      </c>
      <c r="B188" s="249" t="s">
        <v>282</v>
      </c>
      <c r="C188" s="249"/>
      <c r="D188" s="247" t="s">
        <v>873</v>
      </c>
      <c r="E188" s="309">
        <f t="shared" si="4"/>
        <v>0</v>
      </c>
      <c r="F188" s="309"/>
      <c r="G188" s="310"/>
      <c r="H188" s="311"/>
      <c r="I188" s="419"/>
      <c r="J188" s="208"/>
      <c r="K188" s="310"/>
      <c r="L188" s="310"/>
      <c r="M188" s="310"/>
      <c r="N188" s="311"/>
      <c r="O188" s="331"/>
      <c r="P188" s="332"/>
      <c r="Q188" s="333"/>
      <c r="R188" s="63"/>
      <c r="S188" s="302"/>
      <c r="T188" s="252"/>
      <c r="U188" s="302"/>
      <c r="V188" s="93"/>
      <c r="W188" s="334"/>
      <c r="X188" s="334"/>
    </row>
    <row r="189" spans="1:24" s="335" customFormat="1" ht="93.75">
      <c r="A189" s="249" t="s">
        <v>796</v>
      </c>
      <c r="B189" s="249" t="s">
        <v>282</v>
      </c>
      <c r="C189" s="249"/>
      <c r="D189" s="247" t="s">
        <v>723</v>
      </c>
      <c r="E189" s="309">
        <f t="shared" si="4"/>
        <v>0</v>
      </c>
      <c r="F189" s="309"/>
      <c r="G189" s="310"/>
      <c r="H189" s="311"/>
      <c r="I189" s="419"/>
      <c r="J189" s="208"/>
      <c r="K189" s="310"/>
      <c r="L189" s="310"/>
      <c r="M189" s="310"/>
      <c r="N189" s="311"/>
      <c r="O189" s="331"/>
      <c r="P189" s="332"/>
      <c r="Q189" s="333"/>
      <c r="R189" s="63"/>
      <c r="S189" s="302"/>
      <c r="T189" s="252"/>
      <c r="U189" s="302"/>
      <c r="V189" s="93"/>
      <c r="W189" s="334"/>
      <c r="X189" s="334"/>
    </row>
    <row r="190" spans="1:24" s="335" customFormat="1" ht="112.5">
      <c r="A190" s="162" t="s">
        <v>874</v>
      </c>
      <c r="B190" s="162" t="s">
        <v>875</v>
      </c>
      <c r="C190" s="162"/>
      <c r="D190" s="83" t="s">
        <v>870</v>
      </c>
      <c r="E190" s="143">
        <f t="shared" si="4"/>
        <v>0</v>
      </c>
      <c r="F190" s="143"/>
      <c r="G190" s="143"/>
      <c r="H190" s="141"/>
      <c r="I190" s="420"/>
      <c r="J190" s="191"/>
      <c r="K190" s="190"/>
      <c r="L190" s="190"/>
      <c r="M190" s="190"/>
      <c r="N190" s="141"/>
      <c r="O190" s="262"/>
      <c r="P190" s="142"/>
      <c r="Q190" s="333"/>
      <c r="R190" s="63"/>
      <c r="S190" s="302"/>
      <c r="T190" s="252"/>
      <c r="U190" s="302"/>
      <c r="V190" s="93"/>
      <c r="W190" s="334"/>
      <c r="X190" s="334"/>
    </row>
    <row r="191" spans="1:24" s="19" customFormat="1" ht="150">
      <c r="A191" s="162" t="s">
        <v>848</v>
      </c>
      <c r="B191" s="162" t="s">
        <v>92</v>
      </c>
      <c r="C191" s="162"/>
      <c r="D191" s="166" t="s">
        <v>30</v>
      </c>
      <c r="E191" s="87">
        <f t="shared" si="4"/>
        <v>0</v>
      </c>
      <c r="F191" s="87"/>
      <c r="G191" s="87"/>
      <c r="H191" s="82"/>
      <c r="I191" s="407"/>
      <c r="J191" s="111"/>
      <c r="K191" s="53"/>
      <c r="L191" s="53"/>
      <c r="M191" s="53"/>
      <c r="N191" s="82"/>
      <c r="O191" s="261"/>
      <c r="P191" s="54"/>
      <c r="Q191" s="276"/>
      <c r="R191" s="63"/>
      <c r="S191" s="250"/>
      <c r="T191" s="122">
        <f>+O170+E170</f>
        <v>0</v>
      </c>
      <c r="U191" s="250">
        <f>SUM(E193:Q193)</f>
        <v>0</v>
      </c>
      <c r="V191" s="18"/>
      <c r="W191" s="18"/>
      <c r="X191" s="18"/>
    </row>
    <row r="192" spans="1:24" s="19" customFormat="1" ht="93.75">
      <c r="A192" s="162"/>
      <c r="B192" s="162">
        <v>250341</v>
      </c>
      <c r="C192" s="162"/>
      <c r="D192" s="166" t="s">
        <v>871</v>
      </c>
      <c r="E192" s="87">
        <f t="shared" si="4"/>
        <v>0</v>
      </c>
      <c r="F192" s="87"/>
      <c r="G192" s="87"/>
      <c r="H192" s="82"/>
      <c r="I192" s="407"/>
      <c r="J192" s="111"/>
      <c r="K192" s="53"/>
      <c r="L192" s="53"/>
      <c r="M192" s="53"/>
      <c r="N192" s="82"/>
      <c r="O192" s="261"/>
      <c r="P192" s="54"/>
      <c r="Q192" s="276"/>
      <c r="R192" s="63"/>
      <c r="S192" s="250"/>
      <c r="T192" s="122"/>
      <c r="U192" s="250"/>
      <c r="V192" s="18"/>
      <c r="W192" s="18"/>
      <c r="X192" s="18"/>
    </row>
    <row r="193" spans="1:24" s="19" customFormat="1" ht="105.75" customHeight="1" thickBot="1">
      <c r="A193" s="162" t="s">
        <v>849</v>
      </c>
      <c r="B193" s="162">
        <v>250388</v>
      </c>
      <c r="C193" s="162"/>
      <c r="D193" s="165" t="s">
        <v>730</v>
      </c>
      <c r="E193" s="87">
        <f t="shared" si="4"/>
        <v>0</v>
      </c>
      <c r="F193" s="87"/>
      <c r="G193" s="53"/>
      <c r="H193" s="82"/>
      <c r="I193" s="407"/>
      <c r="J193" s="111"/>
      <c r="K193" s="53"/>
      <c r="L193" s="53"/>
      <c r="M193" s="53"/>
      <c r="N193" s="82"/>
      <c r="O193" s="261"/>
      <c r="P193" s="54"/>
      <c r="Q193" s="274"/>
      <c r="R193" s="63"/>
      <c r="S193" s="250"/>
      <c r="T193" s="122">
        <f>+O194+E194</f>
        <v>0</v>
      </c>
      <c r="U193" s="250"/>
      <c r="V193" s="18"/>
      <c r="W193" s="18"/>
      <c r="X193" s="18"/>
    </row>
    <row r="194" spans="1:24" s="19" customFormat="1" ht="21" thickBot="1">
      <c r="A194" s="253"/>
      <c r="B194" s="253" t="s">
        <v>758</v>
      </c>
      <c r="C194" s="253"/>
      <c r="D194" s="152" t="s">
        <v>254</v>
      </c>
      <c r="E194" s="255">
        <f>+E168+E155+E160+E136+E148+E137+E46+E152+E16+E122+E117+E93+E71+E31+E10+E23</f>
        <v>0</v>
      </c>
      <c r="F194" s="255"/>
      <c r="G194" s="255">
        <f aca="true" t="shared" si="5" ref="G194:Q194">+G168+G155+G160+G136+G148+G137+G46+G152+G16+G122+G117+G93+G71+G31+G10+G23</f>
        <v>0</v>
      </c>
      <c r="H194" s="139">
        <f t="shared" si="5"/>
        <v>0</v>
      </c>
      <c r="I194" s="431"/>
      <c r="J194" s="256">
        <f t="shared" si="5"/>
        <v>0</v>
      </c>
      <c r="K194" s="255">
        <f t="shared" si="5"/>
        <v>0</v>
      </c>
      <c r="L194" s="255">
        <f t="shared" si="5"/>
        <v>0</v>
      </c>
      <c r="M194" s="255">
        <f t="shared" si="5"/>
        <v>0</v>
      </c>
      <c r="N194" s="139">
        <f t="shared" si="5"/>
        <v>0</v>
      </c>
      <c r="O194" s="256">
        <f t="shared" si="5"/>
        <v>0</v>
      </c>
      <c r="P194" s="131">
        <f t="shared" si="5"/>
        <v>0</v>
      </c>
      <c r="Q194" s="287">
        <f t="shared" si="5"/>
        <v>0</v>
      </c>
      <c r="R194" s="63"/>
      <c r="S194" s="250"/>
      <c r="T194" s="122" t="e">
        <f>+#REF!+#REF!</f>
        <v>#REF!</v>
      </c>
      <c r="U194" s="149"/>
      <c r="V194" s="18"/>
      <c r="W194" s="18"/>
      <c r="X194" s="18"/>
    </row>
    <row r="195" spans="1:24" s="19" customFormat="1" ht="18.75">
      <c r="A195" s="34"/>
      <c r="B195" s="34"/>
      <c r="C195" s="34"/>
      <c r="D195" s="59" t="s">
        <v>864</v>
      </c>
      <c r="E195" s="84">
        <v>-2445940400</v>
      </c>
      <c r="F195" s="84"/>
      <c r="G195" s="84">
        <v>-448073860</v>
      </c>
      <c r="H195" s="84">
        <v>-103449496</v>
      </c>
      <c r="I195" s="84"/>
      <c r="J195" s="84">
        <v>-84041514</v>
      </c>
      <c r="K195" s="84">
        <v>-69420920</v>
      </c>
      <c r="L195" s="84">
        <v>-11486277</v>
      </c>
      <c r="M195" s="84">
        <v>-3270397</v>
      </c>
      <c r="N195" s="84">
        <v>-14620594</v>
      </c>
      <c r="O195" s="84">
        <v>-12096700</v>
      </c>
      <c r="P195" s="84">
        <v>-10975800</v>
      </c>
      <c r="Q195" s="84">
        <v>-2529981914</v>
      </c>
      <c r="R195" s="63"/>
      <c r="S195" s="250"/>
      <c r="T195" s="122">
        <f>+O196+E196</f>
        <v>0</v>
      </c>
      <c r="U195" s="18"/>
      <c r="V195" s="28"/>
      <c r="W195" s="18"/>
      <c r="X195" s="18"/>
    </row>
    <row r="196" spans="1:24" s="19" customFormat="1" ht="19.5" thickBot="1">
      <c r="A196" s="34"/>
      <c r="B196" s="34"/>
      <c r="C196" s="34"/>
      <c r="D196" s="7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260"/>
      <c r="P196" s="260"/>
      <c r="Q196" s="260"/>
      <c r="R196" s="63"/>
      <c r="S196" s="250"/>
      <c r="T196" s="122">
        <f aca="true" t="shared" si="6" ref="T196:T213">+O198+E198</f>
        <v>0</v>
      </c>
      <c r="U196" s="18"/>
      <c r="V196" s="18"/>
      <c r="W196" s="18"/>
      <c r="X196" s="18"/>
    </row>
    <row r="197" spans="1:24" s="19" customFormat="1" ht="18.75">
      <c r="A197" s="35"/>
      <c r="B197" s="35" t="s">
        <v>828</v>
      </c>
      <c r="C197" s="398"/>
      <c r="D197" s="36"/>
      <c r="E197" s="78">
        <f aca="true" t="shared" si="7" ref="E197:Q197">+E11</f>
        <v>0</v>
      </c>
      <c r="F197" s="78">
        <f>+F11</f>
        <v>0</v>
      </c>
      <c r="G197" s="78">
        <f>+G11</f>
        <v>0</v>
      </c>
      <c r="H197" s="78">
        <f>+H11</f>
        <v>0</v>
      </c>
      <c r="I197" s="78">
        <f>+I11</f>
        <v>0</v>
      </c>
      <c r="J197" s="88">
        <f t="shared" si="7"/>
        <v>0</v>
      </c>
      <c r="K197" s="55">
        <f t="shared" si="7"/>
        <v>0</v>
      </c>
      <c r="L197" s="55">
        <f t="shared" si="7"/>
        <v>0</v>
      </c>
      <c r="M197" s="55">
        <f t="shared" si="7"/>
        <v>0</v>
      </c>
      <c r="N197" s="55">
        <f t="shared" si="7"/>
        <v>0</v>
      </c>
      <c r="O197" s="55">
        <f t="shared" si="7"/>
        <v>0</v>
      </c>
      <c r="P197" s="55">
        <f t="shared" si="7"/>
        <v>0</v>
      </c>
      <c r="Q197" s="55">
        <f t="shared" si="7"/>
        <v>0</v>
      </c>
      <c r="R197" s="63"/>
      <c r="S197" s="250"/>
      <c r="T197" s="122">
        <f t="shared" si="6"/>
        <v>0</v>
      </c>
      <c r="U197" s="149">
        <v>-1069500</v>
      </c>
      <c r="V197" s="18"/>
      <c r="W197" s="18"/>
      <c r="X197" s="18"/>
    </row>
    <row r="198" spans="1:24" s="19" customFormat="1" ht="18.75">
      <c r="A198" s="37"/>
      <c r="B198" s="37" t="s">
        <v>830</v>
      </c>
      <c r="C198" s="400"/>
      <c r="D198" s="38"/>
      <c r="E198" s="79">
        <f aca="true" t="shared" si="8" ref="E198:Q198">SUM(E132:E134,E89:E90,E32:E42,E18)+E43+E48</f>
        <v>0</v>
      </c>
      <c r="F198" s="79">
        <f>SUM(F132:F134,F89:F90,F32:F42,F18)+F43+F48</f>
        <v>0</v>
      </c>
      <c r="G198" s="79">
        <f>SUM(G132:G134,G89:G90,G32:G42,G18)+G43+G48</f>
        <v>0</v>
      </c>
      <c r="H198" s="79">
        <f>SUM(H132:H134,H89:H90,H32:H42,H18)+H43+H48</f>
        <v>0</v>
      </c>
      <c r="I198" s="79">
        <f>SUM(I132:I134,I89:I90,I32:I42,I18)+I43+I48</f>
        <v>0</v>
      </c>
      <c r="J198" s="56">
        <f t="shared" si="8"/>
        <v>0</v>
      </c>
      <c r="K198" s="56">
        <f t="shared" si="8"/>
        <v>0</v>
      </c>
      <c r="L198" s="56">
        <f t="shared" si="8"/>
        <v>0</v>
      </c>
      <c r="M198" s="56">
        <f t="shared" si="8"/>
        <v>0</v>
      </c>
      <c r="N198" s="56">
        <f t="shared" si="8"/>
        <v>0</v>
      </c>
      <c r="O198" s="56">
        <f t="shared" si="8"/>
        <v>0</v>
      </c>
      <c r="P198" s="56">
        <f t="shared" si="8"/>
        <v>0</v>
      </c>
      <c r="Q198" s="56">
        <f t="shared" si="8"/>
        <v>0</v>
      </c>
      <c r="R198" s="63"/>
      <c r="S198" s="250"/>
      <c r="T198" s="122">
        <f t="shared" si="6"/>
        <v>0</v>
      </c>
      <c r="U198" s="149">
        <v>-5314189</v>
      </c>
      <c r="V198" s="18"/>
      <c r="W198" s="18"/>
      <c r="X198" s="18"/>
    </row>
    <row r="199" spans="1:24" s="19" customFormat="1" ht="18.75">
      <c r="A199" s="37"/>
      <c r="B199" s="37" t="s">
        <v>831</v>
      </c>
      <c r="C199" s="400"/>
      <c r="D199" s="38"/>
      <c r="E199" s="79">
        <f aca="true" t="shared" si="9" ref="E199:Q199">SUM(E73:E83,E88)</f>
        <v>0</v>
      </c>
      <c r="F199" s="79">
        <f>SUM(F73:F83,F88)</f>
        <v>0</v>
      </c>
      <c r="G199" s="79">
        <f>SUM(G73:G83,G88)</f>
        <v>0</v>
      </c>
      <c r="H199" s="79">
        <f>SUM(H73:H83,H88)</f>
        <v>0</v>
      </c>
      <c r="I199" s="79">
        <f>SUM(I73:I83,I88)</f>
        <v>0</v>
      </c>
      <c r="J199" s="56">
        <f t="shared" si="9"/>
        <v>0</v>
      </c>
      <c r="K199" s="56">
        <f t="shared" si="9"/>
        <v>0</v>
      </c>
      <c r="L199" s="56">
        <f t="shared" si="9"/>
        <v>0</v>
      </c>
      <c r="M199" s="56">
        <f t="shared" si="9"/>
        <v>0</v>
      </c>
      <c r="N199" s="56">
        <f t="shared" si="9"/>
        <v>0</v>
      </c>
      <c r="O199" s="56">
        <f t="shared" si="9"/>
        <v>0</v>
      </c>
      <c r="P199" s="56">
        <f t="shared" si="9"/>
        <v>0</v>
      </c>
      <c r="Q199" s="56">
        <f t="shared" si="9"/>
        <v>0</v>
      </c>
      <c r="R199" s="63"/>
      <c r="S199" s="250"/>
      <c r="T199" s="122">
        <f t="shared" si="6"/>
        <v>0</v>
      </c>
      <c r="U199" s="149">
        <v>-17405106</v>
      </c>
      <c r="V199" s="18"/>
      <c r="W199" s="18"/>
      <c r="X199" s="18"/>
    </row>
    <row r="200" spans="1:24" s="30" customFormat="1" ht="18.75">
      <c r="A200" s="37"/>
      <c r="B200" s="37" t="s">
        <v>832</v>
      </c>
      <c r="C200" s="400"/>
      <c r="D200" s="38"/>
      <c r="E200" s="79">
        <f aca="true" t="shared" si="10" ref="E200:Q200">+E100+E102+E52+E53+E54+E121+E111+E108+E105+E96+E95+E110+E120+E113+E49</f>
        <v>0</v>
      </c>
      <c r="F200" s="79">
        <f>+F100+F102+F52+F53+F54+F121+F111+F108+F105+F96+F95+F110+F120+F113+F49</f>
        <v>0</v>
      </c>
      <c r="G200" s="79">
        <f>+G100+G102+G52+G53+G54+G121+G111+G108+G105+G96+G95+G110+G120+G113+G49</f>
        <v>0</v>
      </c>
      <c r="H200" s="79">
        <f>+H100+H102+H52+H53+H54+H121+H111+H108+H105+H96+H95+H110+H120+H113+H49</f>
        <v>0</v>
      </c>
      <c r="I200" s="79">
        <f>+I100+I102+I52+I53+I54+I121+I111+I108+I105+I96+I95+I110+I120+I113+I49</f>
        <v>0</v>
      </c>
      <c r="J200" s="56">
        <f t="shared" si="10"/>
        <v>0</v>
      </c>
      <c r="K200" s="56">
        <f t="shared" si="10"/>
        <v>0</v>
      </c>
      <c r="L200" s="56">
        <f t="shared" si="10"/>
        <v>0</v>
      </c>
      <c r="M200" s="56">
        <f t="shared" si="10"/>
        <v>0</v>
      </c>
      <c r="N200" s="56">
        <f t="shared" si="10"/>
        <v>0</v>
      </c>
      <c r="O200" s="56">
        <f t="shared" si="10"/>
        <v>0</v>
      </c>
      <c r="P200" s="56">
        <f t="shared" si="10"/>
        <v>0</v>
      </c>
      <c r="Q200" s="56">
        <f t="shared" si="10"/>
        <v>0</v>
      </c>
      <c r="R200" s="63"/>
      <c r="S200" s="250"/>
      <c r="T200" s="122">
        <f t="shared" si="6"/>
        <v>0</v>
      </c>
      <c r="U200" s="149">
        <v>-1068166</v>
      </c>
      <c r="V200" s="18"/>
      <c r="W200" s="28"/>
      <c r="X200" s="28"/>
    </row>
    <row r="201" spans="1:24" s="19" customFormat="1" ht="18.75">
      <c r="A201" s="37"/>
      <c r="B201" s="37" t="s">
        <v>255</v>
      </c>
      <c r="C201" s="400"/>
      <c r="D201" s="38"/>
      <c r="E201" s="79"/>
      <c r="F201" s="79"/>
      <c r="G201" s="79"/>
      <c r="H201" s="79"/>
      <c r="I201" s="79"/>
      <c r="J201" s="89"/>
      <c r="K201" s="56"/>
      <c r="L201" s="56"/>
      <c r="M201" s="56"/>
      <c r="N201" s="56"/>
      <c r="O201" s="56"/>
      <c r="P201" s="56"/>
      <c r="Q201" s="56"/>
      <c r="R201" s="63"/>
      <c r="S201" s="250"/>
      <c r="T201" s="122">
        <f t="shared" si="6"/>
        <v>0</v>
      </c>
      <c r="U201" s="149">
        <v>0</v>
      </c>
      <c r="V201" s="18"/>
      <c r="W201" s="18"/>
      <c r="X201" s="18"/>
    </row>
    <row r="202" spans="1:24" s="19" customFormat="1" ht="18.75">
      <c r="A202" s="37"/>
      <c r="B202" s="37" t="s">
        <v>256</v>
      </c>
      <c r="C202" s="400"/>
      <c r="D202" s="38"/>
      <c r="E202" s="79">
        <f aca="true" t="shared" si="11" ref="E202:Q202">SUM(E91,E124:E131)</f>
        <v>0</v>
      </c>
      <c r="F202" s="79">
        <f>SUM(F91,F124:F131)</f>
        <v>0</v>
      </c>
      <c r="G202" s="79">
        <f>SUM(G91,G124:G131)</f>
        <v>0</v>
      </c>
      <c r="H202" s="79">
        <f>SUM(H91,H124:H131)</f>
        <v>0</v>
      </c>
      <c r="I202" s="79">
        <f>SUM(I91,I124:I131)</f>
        <v>0</v>
      </c>
      <c r="J202" s="89">
        <f t="shared" si="11"/>
        <v>0</v>
      </c>
      <c r="K202" s="56">
        <f t="shared" si="11"/>
        <v>0</v>
      </c>
      <c r="L202" s="56">
        <f t="shared" si="11"/>
        <v>0</v>
      </c>
      <c r="M202" s="56">
        <f t="shared" si="11"/>
        <v>0</v>
      </c>
      <c r="N202" s="56">
        <f t="shared" si="11"/>
        <v>0</v>
      </c>
      <c r="O202" s="56">
        <f t="shared" si="11"/>
        <v>0</v>
      </c>
      <c r="P202" s="56">
        <f t="shared" si="11"/>
        <v>0</v>
      </c>
      <c r="Q202" s="56">
        <f t="shared" si="11"/>
        <v>0</v>
      </c>
      <c r="R202" s="63"/>
      <c r="S202" s="250"/>
      <c r="T202" s="122">
        <f t="shared" si="6"/>
        <v>0</v>
      </c>
      <c r="U202" s="149">
        <v>-3114517</v>
      </c>
      <c r="V202" s="18"/>
      <c r="W202" s="18"/>
      <c r="X202" s="18"/>
    </row>
    <row r="203" spans="1:24" s="19" customFormat="1" ht="18.75">
      <c r="A203" s="37"/>
      <c r="B203" s="37" t="s">
        <v>257</v>
      </c>
      <c r="C203" s="400"/>
      <c r="D203" s="38"/>
      <c r="E203" s="79">
        <f>+E19+E25</f>
        <v>0</v>
      </c>
      <c r="F203" s="79">
        <f>+F19+F25</f>
        <v>0</v>
      </c>
      <c r="G203" s="79">
        <f>+G19+G25</f>
        <v>0</v>
      </c>
      <c r="H203" s="79">
        <f>+H19+H25</f>
        <v>0</v>
      </c>
      <c r="I203" s="79">
        <f>+I19+I25</f>
        <v>0</v>
      </c>
      <c r="J203" s="89">
        <f aca="true" t="shared" si="12" ref="J203:Q203">+J19+J25</f>
        <v>0</v>
      </c>
      <c r="K203" s="56">
        <f t="shared" si="12"/>
        <v>0</v>
      </c>
      <c r="L203" s="56">
        <f t="shared" si="12"/>
        <v>0</v>
      </c>
      <c r="M203" s="56">
        <f t="shared" si="12"/>
        <v>0</v>
      </c>
      <c r="N203" s="56">
        <f t="shared" si="12"/>
        <v>0</v>
      </c>
      <c r="O203" s="56">
        <f t="shared" si="12"/>
        <v>0</v>
      </c>
      <c r="P203" s="56">
        <f t="shared" si="12"/>
        <v>0</v>
      </c>
      <c r="Q203" s="56">
        <f t="shared" si="12"/>
        <v>0</v>
      </c>
      <c r="R203" s="63"/>
      <c r="S203" s="250"/>
      <c r="T203" s="122">
        <f t="shared" si="6"/>
        <v>0</v>
      </c>
      <c r="U203" s="149">
        <v>-61200</v>
      </c>
      <c r="V203" s="18"/>
      <c r="W203" s="18"/>
      <c r="X203" s="18"/>
    </row>
    <row r="204" spans="1:24" s="19" customFormat="1" ht="18.75">
      <c r="A204" s="37"/>
      <c r="B204" s="37" t="s">
        <v>258</v>
      </c>
      <c r="C204" s="400"/>
      <c r="D204" s="38"/>
      <c r="E204" s="79">
        <f>+E55+E58+E61+E65+E68+E69+E44</f>
        <v>0</v>
      </c>
      <c r="F204" s="79">
        <f>+F55+F58+F61+F65+F68+F69+F44</f>
        <v>0</v>
      </c>
      <c r="G204" s="79">
        <f>+G55+G58+G61+G65+G68+G69+G44</f>
        <v>0</v>
      </c>
      <c r="H204" s="79">
        <f>+H55+H58+H61+H65+H68+H69+H44</f>
        <v>0</v>
      </c>
      <c r="I204" s="79">
        <f>+I55+I58+I61+I65+I68+I69+I44</f>
        <v>0</v>
      </c>
      <c r="J204" s="79">
        <f aca="true" t="shared" si="13" ref="J204:Q204">+J55+J58+J61+J65+J68+J69+J44</f>
        <v>0</v>
      </c>
      <c r="K204" s="79">
        <f t="shared" si="13"/>
        <v>0</v>
      </c>
      <c r="L204" s="79">
        <f t="shared" si="13"/>
        <v>0</v>
      </c>
      <c r="M204" s="79">
        <f t="shared" si="13"/>
        <v>0</v>
      </c>
      <c r="N204" s="79">
        <f t="shared" si="13"/>
        <v>0</v>
      </c>
      <c r="O204" s="79">
        <f t="shared" si="13"/>
        <v>0</v>
      </c>
      <c r="P204" s="79">
        <f t="shared" si="13"/>
        <v>0</v>
      </c>
      <c r="Q204" s="79">
        <f t="shared" si="13"/>
        <v>0</v>
      </c>
      <c r="R204" s="63"/>
      <c r="S204" s="250"/>
      <c r="T204" s="122">
        <f t="shared" si="6"/>
        <v>0</v>
      </c>
      <c r="U204" s="149">
        <v>43475</v>
      </c>
      <c r="V204" s="18"/>
      <c r="W204" s="18"/>
      <c r="X204" s="18"/>
    </row>
    <row r="205" spans="1:24" s="19" customFormat="1" ht="18.75">
      <c r="A205" s="37"/>
      <c r="B205" s="37" t="s">
        <v>259</v>
      </c>
      <c r="C205" s="400"/>
      <c r="D205" s="38"/>
      <c r="E205" s="79">
        <f aca="true" t="shared" si="14" ref="E205:Q205">+E151+E150+E135+E139+E116+E92</f>
        <v>0</v>
      </c>
      <c r="F205" s="79">
        <f>+F151+F150+F135+F139+F116+F92</f>
        <v>0</v>
      </c>
      <c r="G205" s="79">
        <f>+G151+G150+G135+G139+G116+G92</f>
        <v>0</v>
      </c>
      <c r="H205" s="79">
        <f>+H151+H150+H135+H139+H116+H92</f>
        <v>0</v>
      </c>
      <c r="I205" s="79">
        <f>+I151+I150+I135+I139+I116+I92</f>
        <v>0</v>
      </c>
      <c r="J205" s="89">
        <f t="shared" si="14"/>
        <v>0</v>
      </c>
      <c r="K205" s="56">
        <f t="shared" si="14"/>
        <v>0</v>
      </c>
      <c r="L205" s="56">
        <f t="shared" si="14"/>
        <v>0</v>
      </c>
      <c r="M205" s="56">
        <f t="shared" si="14"/>
        <v>0</v>
      </c>
      <c r="N205" s="56">
        <f t="shared" si="14"/>
        <v>0</v>
      </c>
      <c r="O205" s="56">
        <f t="shared" si="14"/>
        <v>0</v>
      </c>
      <c r="P205" s="56">
        <f t="shared" si="14"/>
        <v>0</v>
      </c>
      <c r="Q205" s="56">
        <f t="shared" si="14"/>
        <v>0</v>
      </c>
      <c r="R205" s="63"/>
      <c r="S205" s="250"/>
      <c r="T205" s="122">
        <f t="shared" si="6"/>
        <v>0</v>
      </c>
      <c r="U205" s="149">
        <v>629764</v>
      </c>
      <c r="V205" s="18"/>
      <c r="W205" s="18"/>
      <c r="X205" s="18"/>
    </row>
    <row r="206" spans="1:24" s="19" customFormat="1" ht="18.75">
      <c r="A206" s="37"/>
      <c r="B206" s="37" t="s">
        <v>260</v>
      </c>
      <c r="C206" s="400"/>
      <c r="D206" s="38"/>
      <c r="E206" s="79"/>
      <c r="F206" s="79"/>
      <c r="G206" s="79"/>
      <c r="H206" s="79"/>
      <c r="I206" s="79"/>
      <c r="J206" s="89"/>
      <c r="K206" s="56"/>
      <c r="L206" s="56"/>
      <c r="M206" s="56"/>
      <c r="N206" s="56"/>
      <c r="O206" s="56"/>
      <c r="P206" s="56"/>
      <c r="Q206" s="56"/>
      <c r="R206" s="63"/>
      <c r="S206" s="250"/>
      <c r="T206" s="122">
        <f t="shared" si="6"/>
        <v>0</v>
      </c>
      <c r="U206" s="149">
        <v>0</v>
      </c>
      <c r="V206" s="18"/>
      <c r="W206" s="18"/>
      <c r="X206" s="18"/>
    </row>
    <row r="207" spans="1:24" s="19" customFormat="1" ht="18.75">
      <c r="A207" s="37"/>
      <c r="B207" s="37" t="s">
        <v>261</v>
      </c>
      <c r="C207" s="400"/>
      <c r="D207" s="38"/>
      <c r="E207" s="79">
        <f aca="true" t="shared" si="15" ref="E207:Q207">+E142</f>
        <v>0</v>
      </c>
      <c r="F207" s="79">
        <f>+F142</f>
        <v>0</v>
      </c>
      <c r="G207" s="79">
        <f>+G142</f>
        <v>0</v>
      </c>
      <c r="H207" s="79">
        <f>+H142</f>
        <v>0</v>
      </c>
      <c r="I207" s="79">
        <f>+I142</f>
        <v>0</v>
      </c>
      <c r="J207" s="89">
        <f t="shared" si="15"/>
        <v>0</v>
      </c>
      <c r="K207" s="56">
        <f t="shared" si="15"/>
        <v>0</v>
      </c>
      <c r="L207" s="56">
        <f t="shared" si="15"/>
        <v>0</v>
      </c>
      <c r="M207" s="56">
        <f t="shared" si="15"/>
        <v>0</v>
      </c>
      <c r="N207" s="56">
        <f t="shared" si="15"/>
        <v>0</v>
      </c>
      <c r="O207" s="56">
        <f t="shared" si="15"/>
        <v>0</v>
      </c>
      <c r="P207" s="56">
        <f t="shared" si="15"/>
        <v>0</v>
      </c>
      <c r="Q207" s="56">
        <f t="shared" si="15"/>
        <v>0</v>
      </c>
      <c r="R207" s="63"/>
      <c r="S207" s="250"/>
      <c r="T207" s="122">
        <f t="shared" si="6"/>
        <v>0</v>
      </c>
      <c r="U207" s="149">
        <v>5062428</v>
      </c>
      <c r="V207" s="18"/>
      <c r="W207" s="18"/>
      <c r="X207" s="18"/>
    </row>
    <row r="208" spans="1:24" s="19" customFormat="1" ht="18.75">
      <c r="A208" s="37"/>
      <c r="B208" s="37" t="s">
        <v>262</v>
      </c>
      <c r="C208" s="400"/>
      <c r="D208" s="38"/>
      <c r="E208" s="79">
        <f>+E161+E12</f>
        <v>0</v>
      </c>
      <c r="F208" s="79">
        <f>+F161+F12</f>
        <v>0</v>
      </c>
      <c r="G208" s="79">
        <f>+G161+G12</f>
        <v>0</v>
      </c>
      <c r="H208" s="79">
        <f>+H161+H12</f>
        <v>0</v>
      </c>
      <c r="I208" s="79">
        <f>+I161+I12</f>
        <v>0</v>
      </c>
      <c r="J208" s="89">
        <f aca="true" t="shared" si="16" ref="J208:P208">+J161+J12</f>
        <v>0</v>
      </c>
      <c r="K208" s="56">
        <f t="shared" si="16"/>
        <v>0</v>
      </c>
      <c r="L208" s="56">
        <f t="shared" si="16"/>
        <v>0</v>
      </c>
      <c r="M208" s="56">
        <f t="shared" si="16"/>
        <v>0</v>
      </c>
      <c r="N208" s="56">
        <f t="shared" si="16"/>
        <v>0</v>
      </c>
      <c r="O208" s="56">
        <f t="shared" si="16"/>
        <v>0</v>
      </c>
      <c r="P208" s="56">
        <f t="shared" si="16"/>
        <v>0</v>
      </c>
      <c r="Q208" s="56">
        <f>+Q161+Q12</f>
        <v>0</v>
      </c>
      <c r="R208" s="63"/>
      <c r="S208" s="250"/>
      <c r="T208" s="122">
        <f t="shared" si="6"/>
        <v>0</v>
      </c>
      <c r="U208" s="149">
        <v>985300</v>
      </c>
      <c r="V208" s="18"/>
      <c r="W208" s="18"/>
      <c r="X208" s="18"/>
    </row>
    <row r="209" spans="1:24" s="19" customFormat="1" ht="18.75">
      <c r="A209" s="37"/>
      <c r="B209" s="37" t="s">
        <v>263</v>
      </c>
      <c r="C209" s="400"/>
      <c r="D209" s="38"/>
      <c r="E209" s="79">
        <f aca="true" t="shared" si="17" ref="E209:Q209">+E154</f>
        <v>0</v>
      </c>
      <c r="F209" s="79">
        <f>+F154</f>
        <v>0</v>
      </c>
      <c r="G209" s="79">
        <f>+G154</f>
        <v>0</v>
      </c>
      <c r="H209" s="79">
        <f>+H154</f>
        <v>0</v>
      </c>
      <c r="I209" s="79">
        <f>+I154</f>
        <v>0</v>
      </c>
      <c r="J209" s="89">
        <f t="shared" si="17"/>
        <v>0</v>
      </c>
      <c r="K209" s="56">
        <f t="shared" si="17"/>
        <v>0</v>
      </c>
      <c r="L209" s="56">
        <f t="shared" si="17"/>
        <v>0</v>
      </c>
      <c r="M209" s="56">
        <f t="shared" si="17"/>
        <v>0</v>
      </c>
      <c r="N209" s="56">
        <f t="shared" si="17"/>
        <v>0</v>
      </c>
      <c r="O209" s="56">
        <f t="shared" si="17"/>
        <v>0</v>
      </c>
      <c r="P209" s="56">
        <f t="shared" si="17"/>
        <v>0</v>
      </c>
      <c r="Q209" s="56">
        <f t="shared" si="17"/>
        <v>0</v>
      </c>
      <c r="R209" s="63"/>
      <c r="S209" s="250"/>
      <c r="T209" s="122">
        <f t="shared" si="6"/>
        <v>0</v>
      </c>
      <c r="U209" s="149">
        <v>103683</v>
      </c>
      <c r="V209" s="18"/>
      <c r="W209" s="18"/>
      <c r="X209" s="18"/>
    </row>
    <row r="210" spans="1:24" s="19" customFormat="1" ht="18.75">
      <c r="A210" s="37"/>
      <c r="B210" s="37" t="s">
        <v>264</v>
      </c>
      <c r="C210" s="400"/>
      <c r="D210" s="38"/>
      <c r="E210" s="79">
        <f>E159+E157+E158</f>
        <v>0</v>
      </c>
      <c r="F210" s="79">
        <f>F159+F157+F158</f>
        <v>0</v>
      </c>
      <c r="G210" s="79">
        <f>G159+G157+G158</f>
        <v>0</v>
      </c>
      <c r="H210" s="79">
        <f>H159+H157+H158</f>
        <v>0</v>
      </c>
      <c r="I210" s="79">
        <f>I159+I157+I158</f>
        <v>0</v>
      </c>
      <c r="J210" s="89">
        <f aca="true" t="shared" si="18" ref="J210:Q210">J159+J157+J158</f>
        <v>0</v>
      </c>
      <c r="K210" s="56">
        <f t="shared" si="18"/>
        <v>0</v>
      </c>
      <c r="L210" s="56">
        <f t="shared" si="18"/>
        <v>0</v>
      </c>
      <c r="M210" s="56">
        <f t="shared" si="18"/>
        <v>0</v>
      </c>
      <c r="N210" s="56">
        <f t="shared" si="18"/>
        <v>0</v>
      </c>
      <c r="O210" s="56">
        <f t="shared" si="18"/>
        <v>0</v>
      </c>
      <c r="P210" s="56">
        <f t="shared" si="18"/>
        <v>0</v>
      </c>
      <c r="Q210" s="56">
        <f t="shared" si="18"/>
        <v>0</v>
      </c>
      <c r="R210" s="63"/>
      <c r="S210" s="250"/>
      <c r="T210" s="122">
        <f t="shared" si="6"/>
        <v>0</v>
      </c>
      <c r="U210" s="149">
        <v>-139760</v>
      </c>
      <c r="V210" s="18"/>
      <c r="W210" s="18"/>
      <c r="X210" s="18"/>
    </row>
    <row r="211" spans="1:24" s="19" customFormat="1" ht="29.25" customHeight="1">
      <c r="A211" s="37"/>
      <c r="B211" s="37" t="s">
        <v>265</v>
      </c>
      <c r="C211" s="400"/>
      <c r="D211" s="38"/>
      <c r="E211" s="79">
        <f aca="true" t="shared" si="19" ref="E211:Q211">+E146+E145+E144+E147</f>
        <v>0</v>
      </c>
      <c r="F211" s="79">
        <f>+F146+F145+F144+F147</f>
        <v>0</v>
      </c>
      <c r="G211" s="79">
        <f>+G146+G145+G144+G147</f>
        <v>0</v>
      </c>
      <c r="H211" s="79">
        <f>+H146+H145+H144+H147</f>
        <v>0</v>
      </c>
      <c r="I211" s="79">
        <f>+I146+I145+I144+I147</f>
        <v>0</v>
      </c>
      <c r="J211" s="89">
        <f t="shared" si="19"/>
        <v>0</v>
      </c>
      <c r="K211" s="56">
        <f t="shared" si="19"/>
        <v>0</v>
      </c>
      <c r="L211" s="56">
        <f t="shared" si="19"/>
        <v>0</v>
      </c>
      <c r="M211" s="56">
        <f t="shared" si="19"/>
        <v>0</v>
      </c>
      <c r="N211" s="56">
        <f t="shared" si="19"/>
        <v>0</v>
      </c>
      <c r="O211" s="56">
        <f t="shared" si="19"/>
        <v>0</v>
      </c>
      <c r="P211" s="56">
        <f t="shared" si="19"/>
        <v>0</v>
      </c>
      <c r="Q211" s="56">
        <f t="shared" si="19"/>
        <v>0</v>
      </c>
      <c r="R211" s="63"/>
      <c r="S211" s="250"/>
      <c r="T211" s="122">
        <f t="shared" si="6"/>
        <v>0</v>
      </c>
      <c r="U211" s="149">
        <v>0</v>
      </c>
      <c r="V211" s="18"/>
      <c r="W211" s="18"/>
      <c r="X211" s="18"/>
    </row>
    <row r="212" spans="1:24" s="19" customFormat="1" ht="18.75">
      <c r="A212" s="37"/>
      <c r="B212" s="37" t="s">
        <v>266</v>
      </c>
      <c r="C212" s="400"/>
      <c r="D212" s="38"/>
      <c r="E212" s="79">
        <f aca="true" t="shared" si="20" ref="E212:Q212">+E170+E70+E29+E20+E13+E114</f>
        <v>0</v>
      </c>
      <c r="F212" s="79">
        <f>+F170+F70+F29+F20+F13+F114</f>
        <v>0</v>
      </c>
      <c r="G212" s="79">
        <f>+G170+G70+G29+G20+G13+G114</f>
        <v>0</v>
      </c>
      <c r="H212" s="79">
        <f>+H170+H70+H29+H20+H13+H114</f>
        <v>0</v>
      </c>
      <c r="I212" s="79">
        <f>+I170+I70+I29+I20+I13+I114</f>
        <v>0</v>
      </c>
      <c r="J212" s="89">
        <f t="shared" si="20"/>
        <v>0</v>
      </c>
      <c r="K212" s="56">
        <f t="shared" si="20"/>
        <v>0</v>
      </c>
      <c r="L212" s="56">
        <f t="shared" si="20"/>
        <v>0</v>
      </c>
      <c r="M212" s="56">
        <f t="shared" si="20"/>
        <v>0</v>
      </c>
      <c r="N212" s="56">
        <f t="shared" si="20"/>
        <v>0</v>
      </c>
      <c r="O212" s="56">
        <f t="shared" si="20"/>
        <v>0</v>
      </c>
      <c r="P212" s="56">
        <f t="shared" si="20"/>
        <v>0</v>
      </c>
      <c r="Q212" s="56">
        <f t="shared" si="20"/>
        <v>0</v>
      </c>
      <c r="R212" s="63"/>
      <c r="S212" s="250"/>
      <c r="T212" s="122">
        <f t="shared" si="6"/>
        <v>0</v>
      </c>
      <c r="U212" s="149">
        <v>424300</v>
      </c>
      <c r="V212" s="18"/>
      <c r="W212" s="18"/>
      <c r="X212" s="18"/>
    </row>
    <row r="213" spans="1:24" s="19" customFormat="1" ht="18.75">
      <c r="A213" s="37"/>
      <c r="B213" s="37" t="s">
        <v>267</v>
      </c>
      <c r="C213" s="400"/>
      <c r="D213" s="38"/>
      <c r="E213" s="79">
        <f aca="true" t="shared" si="21" ref="E213:Q213">SUM(E171:E193)-E181</f>
        <v>0</v>
      </c>
      <c r="F213" s="79">
        <f>SUM(F171:F193)-F181</f>
        <v>0</v>
      </c>
      <c r="G213" s="79">
        <f>SUM(G171:G193)-G181</f>
        <v>0</v>
      </c>
      <c r="H213" s="79">
        <f>SUM(H171:H193)-H181</f>
        <v>0</v>
      </c>
      <c r="I213" s="79">
        <f>SUM(I171:I193)-I181</f>
        <v>0</v>
      </c>
      <c r="J213" s="89">
        <f t="shared" si="21"/>
        <v>0</v>
      </c>
      <c r="K213" s="56">
        <f t="shared" si="21"/>
        <v>0</v>
      </c>
      <c r="L213" s="56">
        <f t="shared" si="21"/>
        <v>0</v>
      </c>
      <c r="M213" s="56">
        <f t="shared" si="21"/>
        <v>0</v>
      </c>
      <c r="N213" s="56">
        <f t="shared" si="21"/>
        <v>0</v>
      </c>
      <c r="O213" s="56">
        <f t="shared" si="21"/>
        <v>0</v>
      </c>
      <c r="P213" s="56">
        <f t="shared" si="21"/>
        <v>0</v>
      </c>
      <c r="Q213" s="56">
        <f t="shared" si="21"/>
        <v>0</v>
      </c>
      <c r="R213" s="63"/>
      <c r="S213" s="250"/>
      <c r="T213" s="122">
        <f t="shared" si="6"/>
        <v>0</v>
      </c>
      <c r="U213" s="149">
        <v>9772017</v>
      </c>
      <c r="V213" s="18"/>
      <c r="W213" s="18"/>
      <c r="X213" s="18"/>
    </row>
    <row r="214" spans="1:24" s="19" customFormat="1" ht="19.5" thickBot="1">
      <c r="A214" s="39"/>
      <c r="B214" s="39">
        <v>900201</v>
      </c>
      <c r="C214" s="401"/>
      <c r="D214" s="40" t="s">
        <v>757</v>
      </c>
      <c r="E214" s="80">
        <f>+E215-E213</f>
        <v>0</v>
      </c>
      <c r="F214" s="80">
        <f>+F215-F213</f>
        <v>0</v>
      </c>
      <c r="G214" s="80">
        <f>+G215-G213</f>
        <v>0</v>
      </c>
      <c r="H214" s="80">
        <f>+H215-H213</f>
        <v>0</v>
      </c>
      <c r="I214" s="80">
        <f>+I215-I213</f>
        <v>0</v>
      </c>
      <c r="J214" s="90">
        <f aca="true" t="shared" si="22" ref="J214:Q214">+J215-J213</f>
        <v>0</v>
      </c>
      <c r="K214" s="57">
        <f t="shared" si="22"/>
        <v>0</v>
      </c>
      <c r="L214" s="57">
        <f t="shared" si="22"/>
        <v>0</v>
      </c>
      <c r="M214" s="57">
        <f t="shared" si="22"/>
        <v>0</v>
      </c>
      <c r="N214" s="57">
        <f t="shared" si="22"/>
        <v>0</v>
      </c>
      <c r="O214" s="57">
        <f t="shared" si="22"/>
        <v>0</v>
      </c>
      <c r="P214" s="57">
        <f t="shared" si="22"/>
        <v>0</v>
      </c>
      <c r="Q214" s="57">
        <f t="shared" si="22"/>
        <v>0</v>
      </c>
      <c r="R214" s="63"/>
      <c r="S214" s="250"/>
      <c r="T214" s="122" t="e">
        <f>+#REF!+#REF!</f>
        <v>#REF!</v>
      </c>
      <c r="U214" s="149">
        <v>-20923488</v>
      </c>
      <c r="V214" s="18"/>
      <c r="W214" s="18"/>
      <c r="X214" s="18"/>
    </row>
    <row r="215" spans="1:24" s="19" customFormat="1" ht="19.5" thickBot="1">
      <c r="A215" s="41"/>
      <c r="B215" s="41" t="s">
        <v>758</v>
      </c>
      <c r="C215" s="399"/>
      <c r="D215" s="42"/>
      <c r="E215" s="58">
        <f aca="true" t="shared" si="23" ref="E215:Q215">SUM(E197:E213)</f>
        <v>0</v>
      </c>
      <c r="F215" s="58">
        <f>SUM(F197:F213)</f>
        <v>0</v>
      </c>
      <c r="G215" s="58">
        <f>SUM(G197:G213)</f>
        <v>0</v>
      </c>
      <c r="H215" s="58">
        <f>SUM(H197:H213)</f>
        <v>0</v>
      </c>
      <c r="I215" s="58">
        <f>SUM(I197:I213)</f>
        <v>0</v>
      </c>
      <c r="J215" s="58">
        <f t="shared" si="23"/>
        <v>0</v>
      </c>
      <c r="K215" s="58">
        <f t="shared" si="23"/>
        <v>0</v>
      </c>
      <c r="L215" s="58">
        <f t="shared" si="23"/>
        <v>0</v>
      </c>
      <c r="M215" s="58">
        <f t="shared" si="23"/>
        <v>0</v>
      </c>
      <c r="N215" s="58">
        <f t="shared" si="23"/>
        <v>0</v>
      </c>
      <c r="O215" s="58">
        <f t="shared" si="23"/>
        <v>0</v>
      </c>
      <c r="P215" s="58">
        <f t="shared" si="23"/>
        <v>0</v>
      </c>
      <c r="Q215" s="58">
        <f t="shared" si="23"/>
        <v>0</v>
      </c>
      <c r="R215" s="63"/>
      <c r="S215" s="250"/>
      <c r="T215" s="122">
        <f>+O216+E216</f>
        <v>0</v>
      </c>
      <c r="U215" s="149">
        <v>-11151471</v>
      </c>
      <c r="V215" s="18"/>
      <c r="W215" s="18"/>
      <c r="X215" s="18"/>
    </row>
    <row r="216" spans="1:24" s="19" customFormat="1" ht="18">
      <c r="A216" s="43"/>
      <c r="B216" s="43"/>
      <c r="C216" s="43"/>
      <c r="D216" s="7"/>
      <c r="E216" s="85">
        <f aca="true" t="shared" si="24" ref="E216:P216">E215-E194</f>
        <v>0</v>
      </c>
      <c r="F216" s="85"/>
      <c r="G216" s="85">
        <f t="shared" si="24"/>
        <v>0</v>
      </c>
      <c r="H216" s="85">
        <f t="shared" si="24"/>
        <v>0</v>
      </c>
      <c r="I216" s="85"/>
      <c r="J216" s="85">
        <f t="shared" si="24"/>
        <v>0</v>
      </c>
      <c r="K216" s="85">
        <f t="shared" si="24"/>
        <v>0</v>
      </c>
      <c r="L216" s="85">
        <f t="shared" si="24"/>
        <v>0</v>
      </c>
      <c r="M216" s="85">
        <f t="shared" si="24"/>
        <v>0</v>
      </c>
      <c r="N216" s="85">
        <f t="shared" si="24"/>
        <v>0</v>
      </c>
      <c r="O216" s="85">
        <f t="shared" si="24"/>
        <v>0</v>
      </c>
      <c r="P216" s="85">
        <f t="shared" si="24"/>
        <v>0</v>
      </c>
      <c r="Q216" s="85">
        <f>Q215-Q194</f>
        <v>0</v>
      </c>
      <c r="R216" s="45"/>
      <c r="S216" s="18"/>
      <c r="T216" s="122">
        <f aca="true" t="shared" si="25" ref="T216:T279">+O218+E218</f>
        <v>0</v>
      </c>
      <c r="U216" s="149">
        <v>0</v>
      </c>
      <c r="V216" s="18"/>
      <c r="W216" s="18"/>
      <c r="X216" s="18"/>
    </row>
    <row r="217" spans="1:24" s="19" customFormat="1" ht="20.25">
      <c r="A217" s="46"/>
      <c r="B217" s="46"/>
      <c r="C217" s="46"/>
      <c r="D217" s="44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8"/>
      <c r="R217" s="48"/>
      <c r="S217" s="18"/>
      <c r="T217" s="122">
        <f t="shared" si="25"/>
        <v>0</v>
      </c>
      <c r="U217" s="18"/>
      <c r="V217" s="18"/>
      <c r="W217" s="18"/>
      <c r="X217" s="18"/>
    </row>
    <row r="218" spans="1:24" s="19" customFormat="1" ht="20.25">
      <c r="A218" s="46"/>
      <c r="B218" s="46"/>
      <c r="C218" s="46"/>
      <c r="D218" s="44"/>
      <c r="E218" s="47">
        <f aca="true" t="shared" si="26" ref="E218:Q218">SUM(E197:E213)-E215</f>
        <v>0</v>
      </c>
      <c r="F218" s="47"/>
      <c r="G218" s="47">
        <f t="shared" si="26"/>
        <v>0</v>
      </c>
      <c r="H218" s="47">
        <f t="shared" si="26"/>
        <v>0</v>
      </c>
      <c r="I218" s="47"/>
      <c r="J218" s="47">
        <f t="shared" si="26"/>
        <v>0</v>
      </c>
      <c r="K218" s="47">
        <f t="shared" si="26"/>
        <v>0</v>
      </c>
      <c r="L218" s="47">
        <f t="shared" si="26"/>
        <v>0</v>
      </c>
      <c r="M218" s="47">
        <f t="shared" si="26"/>
        <v>0</v>
      </c>
      <c r="N218" s="47">
        <f t="shared" si="26"/>
        <v>0</v>
      </c>
      <c r="O218" s="47">
        <f t="shared" si="26"/>
        <v>0</v>
      </c>
      <c r="P218" s="47">
        <f t="shared" si="26"/>
        <v>0</v>
      </c>
      <c r="Q218" s="47">
        <f t="shared" si="26"/>
        <v>0</v>
      </c>
      <c r="R218" s="48"/>
      <c r="S218" s="18"/>
      <c r="T218" s="122">
        <f t="shared" si="25"/>
        <v>0</v>
      </c>
      <c r="U218" s="18"/>
      <c r="V218" s="18"/>
      <c r="W218" s="18"/>
      <c r="X218" s="18"/>
    </row>
    <row r="219" spans="1:24" s="19" customFormat="1" ht="20.25">
      <c r="A219" s="46"/>
      <c r="B219" s="46"/>
      <c r="C219" s="46"/>
      <c r="D219" s="44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8"/>
      <c r="R219" s="48"/>
      <c r="S219" s="18"/>
      <c r="T219" s="122">
        <f t="shared" si="25"/>
        <v>0</v>
      </c>
      <c r="U219" s="18"/>
      <c r="V219" s="18"/>
      <c r="W219" s="18"/>
      <c r="X219" s="18"/>
    </row>
    <row r="220" spans="1:24" s="19" customFormat="1" ht="20.25">
      <c r="A220" s="49"/>
      <c r="B220" s="49"/>
      <c r="C220" s="49"/>
      <c r="D220" s="44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1"/>
      <c r="R220" s="51"/>
      <c r="S220" s="18"/>
      <c r="T220" s="122">
        <f t="shared" si="25"/>
        <v>0</v>
      </c>
      <c r="U220" s="18"/>
      <c r="V220" s="18"/>
      <c r="W220" s="18"/>
      <c r="X220" s="18"/>
    </row>
    <row r="221" spans="1:24" s="19" customFormat="1" ht="20.25">
      <c r="A221" s="49"/>
      <c r="B221" s="49"/>
      <c r="C221" s="49"/>
      <c r="D221" s="44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1"/>
      <c r="R221" s="51"/>
      <c r="S221" s="18"/>
      <c r="T221" s="122">
        <f t="shared" si="25"/>
        <v>0</v>
      </c>
      <c r="U221" s="18"/>
      <c r="V221" s="18"/>
      <c r="W221" s="18"/>
      <c r="X221" s="18"/>
    </row>
    <row r="222" spans="1:24" s="19" customFormat="1" ht="18">
      <c r="A222" s="49"/>
      <c r="B222" s="49"/>
      <c r="C222" s="49"/>
      <c r="D222" s="7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18"/>
      <c r="T222" s="122">
        <f t="shared" si="25"/>
        <v>0</v>
      </c>
      <c r="U222" s="18"/>
      <c r="V222" s="18"/>
      <c r="W222" s="18"/>
      <c r="X222" s="18"/>
    </row>
    <row r="223" spans="1:24" s="19" customFormat="1" ht="18">
      <c r="A223" s="49"/>
      <c r="B223" s="49"/>
      <c r="C223" s="49"/>
      <c r="D223" s="7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18"/>
      <c r="T223" s="122">
        <f t="shared" si="25"/>
        <v>0</v>
      </c>
      <c r="U223" s="18"/>
      <c r="V223" s="18"/>
      <c r="W223" s="18"/>
      <c r="X223" s="18"/>
    </row>
    <row r="224" spans="1:24" s="19" customFormat="1" ht="44.25" customHeight="1">
      <c r="A224" s="49"/>
      <c r="B224" s="49"/>
      <c r="C224" s="49"/>
      <c r="D224" s="7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18"/>
      <c r="T224" s="122">
        <f t="shared" si="25"/>
        <v>0</v>
      </c>
      <c r="U224" s="18"/>
      <c r="V224" s="18"/>
      <c r="W224" s="18"/>
      <c r="X224" s="18"/>
    </row>
    <row r="225" spans="1:24" s="19" customFormat="1" ht="18">
      <c r="A225" s="49"/>
      <c r="B225" s="49"/>
      <c r="C225" s="49"/>
      <c r="D225" s="7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18"/>
      <c r="T225" s="122">
        <f t="shared" si="25"/>
        <v>0</v>
      </c>
      <c r="U225" s="18"/>
      <c r="V225" s="18"/>
      <c r="W225" s="18"/>
      <c r="X225" s="18"/>
    </row>
    <row r="226" spans="1:24" s="19" customFormat="1" ht="18">
      <c r="A226" s="49"/>
      <c r="B226" s="49"/>
      <c r="C226" s="49"/>
      <c r="D226" s="7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18"/>
      <c r="T226" s="122">
        <f t="shared" si="25"/>
        <v>0</v>
      </c>
      <c r="U226" s="18"/>
      <c r="V226" s="18"/>
      <c r="W226" s="18"/>
      <c r="X226" s="18"/>
    </row>
    <row r="227" spans="1:24" s="19" customFormat="1" ht="18">
      <c r="A227" s="49"/>
      <c r="B227" s="49"/>
      <c r="C227" s="49"/>
      <c r="D227" s="7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18"/>
      <c r="T227" s="122">
        <f t="shared" si="25"/>
        <v>0</v>
      </c>
      <c r="U227" s="18"/>
      <c r="V227" s="18"/>
      <c r="W227" s="18"/>
      <c r="X227" s="18"/>
    </row>
    <row r="228" spans="1:24" s="19" customFormat="1" ht="18">
      <c r="A228" s="49"/>
      <c r="B228" s="49"/>
      <c r="C228" s="49"/>
      <c r="D228" s="7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18"/>
      <c r="T228" s="122">
        <f t="shared" si="25"/>
        <v>0</v>
      </c>
      <c r="U228" s="18"/>
      <c r="V228" s="18"/>
      <c r="W228" s="18"/>
      <c r="X228" s="18"/>
    </row>
    <row r="229" spans="1:24" s="19" customFormat="1" ht="18">
      <c r="A229" s="49"/>
      <c r="B229" s="49"/>
      <c r="C229" s="49"/>
      <c r="D229" s="7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18"/>
      <c r="T229" s="122">
        <f t="shared" si="25"/>
        <v>0</v>
      </c>
      <c r="U229" s="18"/>
      <c r="V229" s="18"/>
      <c r="W229" s="18"/>
      <c r="X229" s="18"/>
    </row>
    <row r="230" spans="1:24" s="19" customFormat="1" ht="18">
      <c r="A230" s="49"/>
      <c r="B230" s="49"/>
      <c r="C230" s="49"/>
      <c r="D230" s="7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18"/>
      <c r="T230" s="122">
        <f t="shared" si="25"/>
        <v>0</v>
      </c>
      <c r="U230" s="18"/>
      <c r="V230" s="18"/>
      <c r="W230" s="18"/>
      <c r="X230" s="18"/>
    </row>
    <row r="231" spans="1:24" s="19" customFormat="1" ht="18">
      <c r="A231" s="49"/>
      <c r="B231" s="49"/>
      <c r="C231" s="49"/>
      <c r="D231" s="7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18"/>
      <c r="T231" s="122">
        <f t="shared" si="25"/>
        <v>0</v>
      </c>
      <c r="U231" s="18"/>
      <c r="V231" s="18"/>
      <c r="W231" s="18"/>
      <c r="X231" s="18"/>
    </row>
    <row r="232" spans="1:24" s="19" customFormat="1" ht="18">
      <c r="A232" s="49"/>
      <c r="B232" s="49"/>
      <c r="C232" s="49"/>
      <c r="D232" s="7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18"/>
      <c r="T232" s="122">
        <f t="shared" si="25"/>
        <v>0</v>
      </c>
      <c r="U232" s="18"/>
      <c r="V232" s="18"/>
      <c r="W232" s="18"/>
      <c r="X232" s="18"/>
    </row>
    <row r="233" spans="1:24" s="19" customFormat="1" ht="18">
      <c r="A233" s="49"/>
      <c r="B233" s="49"/>
      <c r="C233" s="49"/>
      <c r="D233" s="7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18"/>
      <c r="T233" s="122">
        <f t="shared" si="25"/>
        <v>0</v>
      </c>
      <c r="U233" s="18"/>
      <c r="V233" s="18"/>
      <c r="W233" s="18"/>
      <c r="X233" s="18"/>
    </row>
    <row r="234" spans="1:24" s="19" customFormat="1" ht="18">
      <c r="A234" s="49"/>
      <c r="B234" s="49"/>
      <c r="C234" s="49"/>
      <c r="D234" s="7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18"/>
      <c r="T234" s="122">
        <f t="shared" si="25"/>
        <v>0</v>
      </c>
      <c r="U234" s="18"/>
      <c r="V234" s="18"/>
      <c r="W234" s="18"/>
      <c r="X234" s="18"/>
    </row>
    <row r="235" spans="1:24" s="19" customFormat="1" ht="18">
      <c r="A235" s="49"/>
      <c r="B235" s="49"/>
      <c r="C235" s="49"/>
      <c r="D235" s="7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18"/>
      <c r="T235" s="122">
        <f t="shared" si="25"/>
        <v>0</v>
      </c>
      <c r="U235" s="18"/>
      <c r="V235" s="18"/>
      <c r="W235" s="18"/>
      <c r="X235" s="18"/>
    </row>
    <row r="236" spans="1:24" s="19" customFormat="1" ht="18">
      <c r="A236" s="49"/>
      <c r="B236" s="49"/>
      <c r="C236" s="49"/>
      <c r="D236" s="7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18"/>
      <c r="T236" s="122">
        <f t="shared" si="25"/>
        <v>0</v>
      </c>
      <c r="U236" s="18"/>
      <c r="V236" s="18"/>
      <c r="W236" s="18"/>
      <c r="X236" s="18"/>
    </row>
    <row r="237" spans="1:24" s="19" customFormat="1" ht="18">
      <c r="A237" s="49"/>
      <c r="B237" s="49"/>
      <c r="C237" s="49"/>
      <c r="D237" s="7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18"/>
      <c r="T237" s="122">
        <f t="shared" si="25"/>
        <v>0</v>
      </c>
      <c r="U237" s="18"/>
      <c r="V237" s="18"/>
      <c r="W237" s="18"/>
      <c r="X237" s="18"/>
    </row>
    <row r="238" spans="1:24" s="19" customFormat="1" ht="18">
      <c r="A238" s="49"/>
      <c r="B238" s="49"/>
      <c r="C238" s="49"/>
      <c r="D238" s="7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18"/>
      <c r="T238" s="122">
        <f t="shared" si="25"/>
        <v>0</v>
      </c>
      <c r="U238" s="18"/>
      <c r="V238" s="18"/>
      <c r="W238" s="18"/>
      <c r="X238" s="18"/>
    </row>
    <row r="239" spans="1:24" s="19" customFormat="1" ht="18">
      <c r="A239" s="49"/>
      <c r="B239" s="49"/>
      <c r="C239" s="49"/>
      <c r="D239" s="7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18"/>
      <c r="T239" s="122">
        <f t="shared" si="25"/>
        <v>0</v>
      </c>
      <c r="U239" s="18"/>
      <c r="V239" s="18"/>
      <c r="W239" s="18"/>
      <c r="X239" s="18"/>
    </row>
    <row r="240" spans="1:24" s="19" customFormat="1" ht="18">
      <c r="A240" s="49"/>
      <c r="B240" s="49"/>
      <c r="C240" s="49"/>
      <c r="D240" s="7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18"/>
      <c r="T240" s="122">
        <f t="shared" si="25"/>
        <v>0</v>
      </c>
      <c r="U240" s="18"/>
      <c r="V240" s="18"/>
      <c r="W240" s="18"/>
      <c r="X240" s="18"/>
    </row>
    <row r="241" spans="1:24" s="19" customFormat="1" ht="18">
      <c r="A241" s="49"/>
      <c r="B241" s="49"/>
      <c r="C241" s="49"/>
      <c r="D241" s="7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18"/>
      <c r="T241" s="122">
        <f t="shared" si="25"/>
        <v>0</v>
      </c>
      <c r="U241" s="18"/>
      <c r="V241" s="18"/>
      <c r="W241" s="18"/>
      <c r="X241" s="18"/>
    </row>
    <row r="242" spans="1:24" s="19" customFormat="1" ht="18">
      <c r="A242" s="49"/>
      <c r="B242" s="49"/>
      <c r="C242" s="49"/>
      <c r="D242" s="7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18"/>
      <c r="T242" s="122">
        <f t="shared" si="25"/>
        <v>0</v>
      </c>
      <c r="U242" s="18"/>
      <c r="V242" s="18"/>
      <c r="W242" s="18"/>
      <c r="X242" s="18"/>
    </row>
    <row r="243" spans="1:24" s="19" customFormat="1" ht="18">
      <c r="A243" s="49"/>
      <c r="B243" s="49"/>
      <c r="C243" s="49"/>
      <c r="D243" s="7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18"/>
      <c r="T243" s="122">
        <f t="shared" si="25"/>
        <v>0</v>
      </c>
      <c r="U243" s="18"/>
      <c r="V243" s="18"/>
      <c r="W243" s="18"/>
      <c r="X243" s="18"/>
    </row>
    <row r="244" spans="1:24" s="19" customFormat="1" ht="18">
      <c r="A244" s="49"/>
      <c r="B244" s="49"/>
      <c r="C244" s="49"/>
      <c r="D244" s="7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18"/>
      <c r="T244" s="122">
        <f t="shared" si="25"/>
        <v>0</v>
      </c>
      <c r="U244" s="18"/>
      <c r="V244" s="8"/>
      <c r="W244" s="18"/>
      <c r="X244" s="18"/>
    </row>
    <row r="245" spans="1:24" s="19" customFormat="1" ht="18">
      <c r="A245" s="49"/>
      <c r="B245" s="49"/>
      <c r="C245" s="49"/>
      <c r="D245" s="7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18"/>
      <c r="T245" s="122">
        <f t="shared" si="25"/>
        <v>0</v>
      </c>
      <c r="U245" s="8"/>
      <c r="V245" s="8"/>
      <c r="W245" s="18"/>
      <c r="X245" s="18"/>
    </row>
    <row r="246" spans="1:24" s="19" customFormat="1" ht="18">
      <c r="A246" s="49"/>
      <c r="B246" s="49"/>
      <c r="C246" s="49"/>
      <c r="D246" s="7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18"/>
      <c r="T246" s="122">
        <f t="shared" si="25"/>
        <v>0</v>
      </c>
      <c r="U246" s="8"/>
      <c r="V246" s="8"/>
      <c r="W246" s="18"/>
      <c r="X246" s="18"/>
    </row>
    <row r="247" spans="1:24" s="19" customFormat="1" ht="18">
      <c r="A247" s="49"/>
      <c r="B247" s="49"/>
      <c r="C247" s="49"/>
      <c r="D247" s="7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18"/>
      <c r="T247" s="122">
        <f t="shared" si="25"/>
        <v>0</v>
      </c>
      <c r="U247" s="8"/>
      <c r="V247" s="8"/>
      <c r="W247" s="18"/>
      <c r="X247" s="18"/>
    </row>
    <row r="248" spans="1:24" s="19" customFormat="1" ht="18">
      <c r="A248" s="49"/>
      <c r="B248" s="49"/>
      <c r="C248" s="49"/>
      <c r="D248" s="7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18"/>
      <c r="T248" s="122">
        <f t="shared" si="25"/>
        <v>0</v>
      </c>
      <c r="U248" s="8"/>
      <c r="V248" s="8"/>
      <c r="W248" s="18"/>
      <c r="X248" s="18"/>
    </row>
    <row r="249" spans="1:24" s="19" customFormat="1" ht="18">
      <c r="A249" s="49"/>
      <c r="B249" s="49"/>
      <c r="C249" s="49"/>
      <c r="D249" s="7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18"/>
      <c r="T249" s="122">
        <f t="shared" si="25"/>
        <v>0</v>
      </c>
      <c r="U249" s="8"/>
      <c r="V249" s="8"/>
      <c r="W249" s="18"/>
      <c r="X249" s="18"/>
    </row>
    <row r="250" spans="1:24" s="19" customFormat="1" ht="18">
      <c r="A250" s="49"/>
      <c r="B250" s="49"/>
      <c r="C250" s="49"/>
      <c r="D250" s="7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18"/>
      <c r="T250" s="122">
        <f t="shared" si="25"/>
        <v>0</v>
      </c>
      <c r="U250" s="8"/>
      <c r="V250" s="8"/>
      <c r="W250" s="18"/>
      <c r="X250" s="18"/>
    </row>
    <row r="251" spans="1:24" ht="18">
      <c r="A251" s="49"/>
      <c r="B251" s="49"/>
      <c r="C251" s="49"/>
      <c r="D251" s="7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8"/>
      <c r="T251" s="122">
        <f t="shared" si="25"/>
        <v>0</v>
      </c>
      <c r="U251" s="8"/>
      <c r="V251" s="8"/>
      <c r="W251" s="8"/>
      <c r="X251" s="8"/>
    </row>
    <row r="252" spans="1:24" ht="18">
      <c r="A252" s="49"/>
      <c r="B252" s="49"/>
      <c r="C252" s="49"/>
      <c r="D252" s="7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8"/>
      <c r="T252" s="122">
        <f t="shared" si="25"/>
        <v>0</v>
      </c>
      <c r="U252" s="8"/>
      <c r="V252" s="8"/>
      <c r="W252" s="8"/>
      <c r="X252" s="8"/>
    </row>
    <row r="253" spans="1:24" ht="18">
      <c r="A253" s="6"/>
      <c r="B253" s="6"/>
      <c r="C253" s="6"/>
      <c r="D253" s="7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8"/>
      <c r="T253" s="122">
        <f t="shared" si="25"/>
        <v>0</v>
      </c>
      <c r="U253" s="8"/>
      <c r="V253" s="8"/>
      <c r="W253" s="8"/>
      <c r="X253" s="8"/>
    </row>
    <row r="254" spans="1:24" ht="18">
      <c r="A254" s="6"/>
      <c r="B254" s="6"/>
      <c r="C254" s="6"/>
      <c r="D254" s="7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8"/>
      <c r="T254" s="122">
        <f t="shared" si="25"/>
        <v>0</v>
      </c>
      <c r="U254" s="8"/>
      <c r="V254" s="8"/>
      <c r="W254" s="8"/>
      <c r="X254" s="8"/>
    </row>
    <row r="255" spans="1:24" ht="18">
      <c r="A255" s="6"/>
      <c r="B255" s="6"/>
      <c r="C255" s="6"/>
      <c r="D255" s="7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8"/>
      <c r="T255" s="122">
        <f t="shared" si="25"/>
        <v>0</v>
      </c>
      <c r="U255" s="8"/>
      <c r="V255" s="8"/>
      <c r="W255" s="8"/>
      <c r="X255" s="8"/>
    </row>
    <row r="256" spans="1:24" ht="18">
      <c r="A256" s="6"/>
      <c r="B256" s="6"/>
      <c r="C256" s="6"/>
      <c r="D256" s="7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8"/>
      <c r="T256" s="122">
        <f t="shared" si="25"/>
        <v>0</v>
      </c>
      <c r="U256" s="8"/>
      <c r="V256" s="8"/>
      <c r="W256" s="8"/>
      <c r="X256" s="8"/>
    </row>
    <row r="257" spans="1:24" ht="18">
      <c r="A257" s="6"/>
      <c r="B257" s="6"/>
      <c r="C257" s="6"/>
      <c r="D257" s="7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8"/>
      <c r="T257" s="122">
        <f t="shared" si="25"/>
        <v>0</v>
      </c>
      <c r="U257" s="8"/>
      <c r="V257" s="8"/>
      <c r="W257" s="8"/>
      <c r="X257" s="8"/>
    </row>
    <row r="258" spans="1:24" ht="18">
      <c r="A258" s="6"/>
      <c r="B258" s="6"/>
      <c r="C258" s="6"/>
      <c r="D258" s="7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8"/>
      <c r="T258" s="122">
        <f t="shared" si="25"/>
        <v>0</v>
      </c>
      <c r="U258" s="8"/>
      <c r="V258" s="8"/>
      <c r="W258" s="8"/>
      <c r="X258" s="8"/>
    </row>
    <row r="259" spans="1:24" ht="18">
      <c r="A259" s="6"/>
      <c r="B259" s="6"/>
      <c r="C259" s="6"/>
      <c r="D259" s="7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8"/>
      <c r="T259" s="122">
        <f t="shared" si="25"/>
        <v>0</v>
      </c>
      <c r="U259" s="8"/>
      <c r="V259" s="8"/>
      <c r="W259" s="8"/>
      <c r="X259" s="8"/>
    </row>
    <row r="260" spans="1:24" ht="18">
      <c r="A260" s="6"/>
      <c r="B260" s="6"/>
      <c r="C260" s="6"/>
      <c r="D260" s="7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8"/>
      <c r="T260" s="122">
        <f t="shared" si="25"/>
        <v>0</v>
      </c>
      <c r="U260" s="8"/>
      <c r="V260" s="8"/>
      <c r="W260" s="8"/>
      <c r="X260" s="8"/>
    </row>
    <row r="261" spans="1:24" ht="18">
      <c r="A261" s="6"/>
      <c r="B261" s="6"/>
      <c r="C261" s="6"/>
      <c r="D261" s="7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8"/>
      <c r="T261" s="122">
        <f t="shared" si="25"/>
        <v>0</v>
      </c>
      <c r="U261" s="8"/>
      <c r="V261" s="8"/>
      <c r="W261" s="8"/>
      <c r="X261" s="8"/>
    </row>
    <row r="262" spans="1:24" ht="18">
      <c r="A262" s="6"/>
      <c r="B262" s="6"/>
      <c r="C262" s="6"/>
      <c r="D262" s="7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8"/>
      <c r="T262" s="122">
        <f t="shared" si="25"/>
        <v>0</v>
      </c>
      <c r="U262" s="8"/>
      <c r="V262" s="8"/>
      <c r="W262" s="8"/>
      <c r="X262" s="8"/>
    </row>
    <row r="263" spans="1:24" ht="18">
      <c r="A263" s="6"/>
      <c r="B263" s="6"/>
      <c r="C263" s="6"/>
      <c r="D263" s="7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8"/>
      <c r="T263" s="122">
        <f t="shared" si="25"/>
        <v>0</v>
      </c>
      <c r="U263" s="8"/>
      <c r="V263" s="8"/>
      <c r="W263" s="8"/>
      <c r="X263" s="8"/>
    </row>
    <row r="264" spans="1:24" ht="18">
      <c r="A264" s="6"/>
      <c r="B264" s="6"/>
      <c r="C264" s="6"/>
      <c r="D264" s="7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8"/>
      <c r="T264" s="122">
        <f t="shared" si="25"/>
        <v>0</v>
      </c>
      <c r="U264" s="8"/>
      <c r="V264" s="8"/>
      <c r="W264" s="8"/>
      <c r="X264" s="8"/>
    </row>
    <row r="265" spans="1:24" ht="18">
      <c r="A265" s="6"/>
      <c r="B265" s="6"/>
      <c r="C265" s="6"/>
      <c r="D265" s="7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8"/>
      <c r="T265" s="122">
        <f t="shared" si="25"/>
        <v>0</v>
      </c>
      <c r="U265" s="8"/>
      <c r="V265" s="8"/>
      <c r="W265" s="8"/>
      <c r="X265" s="8"/>
    </row>
    <row r="266" spans="1:24" ht="18">
      <c r="A266" s="6"/>
      <c r="B266" s="6"/>
      <c r="C266" s="6"/>
      <c r="D266" s="7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8"/>
      <c r="T266" s="122">
        <f t="shared" si="25"/>
        <v>0</v>
      </c>
      <c r="U266" s="8"/>
      <c r="V266" s="8"/>
      <c r="W266" s="8"/>
      <c r="X266" s="8"/>
    </row>
    <row r="267" spans="1:24" ht="18">
      <c r="A267" s="6"/>
      <c r="B267" s="6"/>
      <c r="C267" s="6"/>
      <c r="D267" s="7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8"/>
      <c r="T267" s="122">
        <f t="shared" si="25"/>
        <v>0</v>
      </c>
      <c r="U267" s="8"/>
      <c r="V267" s="8"/>
      <c r="W267" s="8"/>
      <c r="X267" s="8"/>
    </row>
    <row r="268" spans="1:24" ht="18">
      <c r="A268" s="6"/>
      <c r="B268" s="6"/>
      <c r="C268" s="6"/>
      <c r="D268" s="7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8"/>
      <c r="T268" s="122">
        <f t="shared" si="25"/>
        <v>0</v>
      </c>
      <c r="U268" s="8"/>
      <c r="V268" s="8"/>
      <c r="W268" s="8"/>
      <c r="X268" s="8"/>
    </row>
    <row r="269" spans="1:24" ht="18">
      <c r="A269" s="6"/>
      <c r="B269" s="6"/>
      <c r="C269" s="6"/>
      <c r="D269" s="7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8"/>
      <c r="T269" s="122">
        <f t="shared" si="25"/>
        <v>0</v>
      </c>
      <c r="U269" s="8"/>
      <c r="V269" s="8"/>
      <c r="W269" s="8"/>
      <c r="X269" s="8"/>
    </row>
    <row r="270" spans="1:24" ht="18">
      <c r="A270" s="6"/>
      <c r="B270" s="6"/>
      <c r="C270" s="6"/>
      <c r="D270" s="7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8"/>
      <c r="T270" s="122">
        <f t="shared" si="25"/>
        <v>0</v>
      </c>
      <c r="U270" s="8"/>
      <c r="V270" s="8"/>
      <c r="W270" s="8"/>
      <c r="X270" s="8"/>
    </row>
    <row r="271" spans="1:24" ht="18">
      <c r="A271" s="6"/>
      <c r="B271" s="6"/>
      <c r="C271" s="6"/>
      <c r="D271" s="7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8"/>
      <c r="T271" s="122">
        <f t="shared" si="25"/>
        <v>0</v>
      </c>
      <c r="U271" s="8"/>
      <c r="V271" s="8"/>
      <c r="W271" s="8"/>
      <c r="X271" s="8"/>
    </row>
    <row r="272" spans="1:24" ht="18">
      <c r="A272" s="6"/>
      <c r="B272" s="6"/>
      <c r="C272" s="6"/>
      <c r="D272" s="7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8"/>
      <c r="T272" s="122">
        <f t="shared" si="25"/>
        <v>0</v>
      </c>
      <c r="U272" s="8"/>
      <c r="V272" s="8"/>
      <c r="W272" s="8"/>
      <c r="X272" s="8"/>
    </row>
    <row r="273" spans="1:24" ht="18">
      <c r="A273" s="6"/>
      <c r="B273" s="6"/>
      <c r="C273" s="6"/>
      <c r="D273" s="7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8"/>
      <c r="T273" s="122">
        <f t="shared" si="25"/>
        <v>0</v>
      </c>
      <c r="U273" s="8"/>
      <c r="V273" s="8"/>
      <c r="W273" s="8"/>
      <c r="X273" s="8"/>
    </row>
    <row r="274" spans="1:24" ht="18">
      <c r="A274" s="6"/>
      <c r="B274" s="6"/>
      <c r="C274" s="6"/>
      <c r="D274" s="7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8"/>
      <c r="T274" s="122">
        <f t="shared" si="25"/>
        <v>0</v>
      </c>
      <c r="U274" s="8"/>
      <c r="V274" s="8"/>
      <c r="W274" s="8"/>
      <c r="X274" s="8"/>
    </row>
    <row r="275" spans="1:24" ht="18">
      <c r="A275" s="6"/>
      <c r="B275" s="6"/>
      <c r="C275" s="6"/>
      <c r="D275" s="7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8"/>
      <c r="T275" s="122">
        <f t="shared" si="25"/>
        <v>0</v>
      </c>
      <c r="U275" s="8"/>
      <c r="V275" s="8"/>
      <c r="W275" s="8"/>
      <c r="X275" s="8"/>
    </row>
    <row r="276" spans="1:24" ht="18">
      <c r="A276" s="6"/>
      <c r="B276" s="6"/>
      <c r="C276" s="6"/>
      <c r="D276" s="7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8"/>
      <c r="T276" s="122">
        <f t="shared" si="25"/>
        <v>0</v>
      </c>
      <c r="U276" s="8"/>
      <c r="V276" s="8"/>
      <c r="W276" s="8"/>
      <c r="X276" s="8"/>
    </row>
    <row r="277" spans="1:24" ht="18">
      <c r="A277" s="6"/>
      <c r="B277" s="6"/>
      <c r="C277" s="6"/>
      <c r="D277" s="7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8"/>
      <c r="T277" s="122">
        <f t="shared" si="25"/>
        <v>0</v>
      </c>
      <c r="U277" s="8"/>
      <c r="V277" s="8"/>
      <c r="W277" s="8"/>
      <c r="X277" s="8"/>
    </row>
    <row r="278" spans="1:24" ht="18">
      <c r="A278" s="6"/>
      <c r="B278" s="6"/>
      <c r="C278" s="6"/>
      <c r="D278" s="7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8"/>
      <c r="T278" s="122">
        <f t="shared" si="25"/>
        <v>0</v>
      </c>
      <c r="U278" s="8"/>
      <c r="V278" s="8"/>
      <c r="W278" s="8"/>
      <c r="X278" s="8"/>
    </row>
    <row r="279" spans="1:24" ht="18">
      <c r="A279" s="6"/>
      <c r="B279" s="6"/>
      <c r="C279" s="6"/>
      <c r="D279" s="7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8"/>
      <c r="T279" s="122">
        <f t="shared" si="25"/>
        <v>0</v>
      </c>
      <c r="U279" s="8"/>
      <c r="V279" s="8"/>
      <c r="W279" s="8"/>
      <c r="X279" s="8"/>
    </row>
    <row r="280" spans="1:24" ht="18">
      <c r="A280" s="6"/>
      <c r="B280" s="6"/>
      <c r="C280" s="6"/>
      <c r="D280" s="7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8"/>
      <c r="T280" s="122">
        <f aca="true" t="shared" si="27" ref="T280:T343">+O282+E282</f>
        <v>0</v>
      </c>
      <c r="U280" s="8"/>
      <c r="V280" s="8"/>
      <c r="W280" s="8"/>
      <c r="X280" s="8"/>
    </row>
    <row r="281" spans="1:24" ht="18">
      <c r="A281" s="6"/>
      <c r="B281" s="6"/>
      <c r="C281" s="6"/>
      <c r="D281" s="7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8"/>
      <c r="T281" s="122">
        <f t="shared" si="27"/>
        <v>0</v>
      </c>
      <c r="U281" s="8"/>
      <c r="V281" s="8"/>
      <c r="W281" s="8"/>
      <c r="X281" s="8"/>
    </row>
    <row r="282" spans="1:24" ht="18">
      <c r="A282" s="6"/>
      <c r="B282" s="6"/>
      <c r="C282" s="6"/>
      <c r="D282" s="7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8"/>
      <c r="T282" s="122">
        <f t="shared" si="27"/>
        <v>0</v>
      </c>
      <c r="U282" s="8"/>
      <c r="V282" s="8"/>
      <c r="W282" s="8"/>
      <c r="X282" s="8"/>
    </row>
    <row r="283" spans="1:24" ht="18">
      <c r="A283" s="6"/>
      <c r="B283" s="6"/>
      <c r="C283" s="6"/>
      <c r="D283" s="7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8"/>
      <c r="T283" s="122">
        <f t="shared" si="27"/>
        <v>0</v>
      </c>
      <c r="U283" s="8"/>
      <c r="V283" s="8"/>
      <c r="W283" s="8"/>
      <c r="X283" s="8"/>
    </row>
    <row r="284" spans="1:24" ht="18">
      <c r="A284" s="6"/>
      <c r="B284" s="6"/>
      <c r="C284" s="6"/>
      <c r="D284" s="7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8"/>
      <c r="T284" s="122">
        <f t="shared" si="27"/>
        <v>0</v>
      </c>
      <c r="U284" s="8"/>
      <c r="V284" s="8"/>
      <c r="W284" s="8"/>
      <c r="X284" s="8"/>
    </row>
    <row r="285" spans="1:24" ht="18">
      <c r="A285" s="6"/>
      <c r="B285" s="6"/>
      <c r="C285" s="6"/>
      <c r="D285" s="7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8"/>
      <c r="T285" s="122">
        <f t="shared" si="27"/>
        <v>0</v>
      </c>
      <c r="U285" s="8"/>
      <c r="V285" s="8"/>
      <c r="W285" s="8"/>
      <c r="X285" s="8"/>
    </row>
    <row r="286" spans="1:24" ht="18">
      <c r="A286" s="6"/>
      <c r="B286" s="6"/>
      <c r="C286" s="6"/>
      <c r="D286" s="7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8"/>
      <c r="T286" s="122">
        <f t="shared" si="27"/>
        <v>0</v>
      </c>
      <c r="U286" s="8"/>
      <c r="V286" s="8"/>
      <c r="W286" s="8"/>
      <c r="X286" s="8"/>
    </row>
    <row r="287" spans="1:24" ht="18">
      <c r="A287" s="6"/>
      <c r="B287" s="6"/>
      <c r="C287" s="6"/>
      <c r="D287" s="7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8"/>
      <c r="T287" s="122">
        <f t="shared" si="27"/>
        <v>0</v>
      </c>
      <c r="U287" s="8"/>
      <c r="V287" s="8"/>
      <c r="W287" s="8"/>
      <c r="X287" s="8"/>
    </row>
    <row r="288" spans="1:24" ht="18">
      <c r="A288" s="6"/>
      <c r="B288" s="6"/>
      <c r="C288" s="6"/>
      <c r="D288" s="7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8"/>
      <c r="T288" s="122">
        <f t="shared" si="27"/>
        <v>0</v>
      </c>
      <c r="U288" s="8"/>
      <c r="V288" s="8"/>
      <c r="W288" s="8"/>
      <c r="X288" s="8"/>
    </row>
    <row r="289" spans="1:24" ht="18">
      <c r="A289" s="6"/>
      <c r="B289" s="6"/>
      <c r="C289" s="6"/>
      <c r="D289" s="7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8"/>
      <c r="T289" s="122">
        <f t="shared" si="27"/>
        <v>0</v>
      </c>
      <c r="U289" s="8"/>
      <c r="V289" s="8"/>
      <c r="W289" s="8"/>
      <c r="X289" s="8"/>
    </row>
    <row r="290" spans="1:24" ht="18">
      <c r="A290" s="6"/>
      <c r="B290" s="6"/>
      <c r="C290" s="6"/>
      <c r="D290" s="7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8"/>
      <c r="T290" s="122">
        <f t="shared" si="27"/>
        <v>0</v>
      </c>
      <c r="U290" s="8"/>
      <c r="V290" s="8"/>
      <c r="W290" s="8"/>
      <c r="X290" s="8"/>
    </row>
    <row r="291" spans="1:24" ht="18">
      <c r="A291" s="6"/>
      <c r="B291" s="6"/>
      <c r="C291" s="6"/>
      <c r="D291" s="7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8"/>
      <c r="T291" s="122">
        <f t="shared" si="27"/>
        <v>0</v>
      </c>
      <c r="U291" s="8"/>
      <c r="V291" s="8"/>
      <c r="W291" s="8"/>
      <c r="X291" s="8"/>
    </row>
    <row r="292" spans="1:24" ht="18">
      <c r="A292" s="6"/>
      <c r="B292" s="6"/>
      <c r="C292" s="6"/>
      <c r="D292" s="7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8"/>
      <c r="T292" s="122">
        <f t="shared" si="27"/>
        <v>0</v>
      </c>
      <c r="U292" s="8"/>
      <c r="V292" s="8"/>
      <c r="W292" s="8"/>
      <c r="X292" s="8"/>
    </row>
    <row r="293" spans="1:24" ht="18">
      <c r="A293" s="6"/>
      <c r="B293" s="6"/>
      <c r="C293" s="6"/>
      <c r="D293" s="7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8"/>
      <c r="T293" s="122">
        <f t="shared" si="27"/>
        <v>0</v>
      </c>
      <c r="U293" s="8"/>
      <c r="V293" s="8"/>
      <c r="W293" s="8"/>
      <c r="X293" s="8"/>
    </row>
    <row r="294" spans="1:20" ht="18">
      <c r="A294" s="6"/>
      <c r="B294" s="6"/>
      <c r="C294" s="6"/>
      <c r="D294" s="7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T294" s="122">
        <f t="shared" si="27"/>
        <v>0</v>
      </c>
    </row>
    <row r="295" spans="1:20" ht="18">
      <c r="A295" s="6"/>
      <c r="B295" s="6"/>
      <c r="C295" s="6"/>
      <c r="D295" s="7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T295" s="122">
        <f t="shared" si="27"/>
        <v>0</v>
      </c>
    </row>
    <row r="296" ht="18">
      <c r="T296" s="122">
        <f t="shared" si="27"/>
        <v>0</v>
      </c>
    </row>
    <row r="297" ht="18">
      <c r="T297" s="122">
        <f t="shared" si="27"/>
        <v>0</v>
      </c>
    </row>
    <row r="298" ht="18">
      <c r="T298" s="122">
        <f t="shared" si="27"/>
        <v>0</v>
      </c>
    </row>
    <row r="299" ht="18">
      <c r="T299" s="122">
        <f t="shared" si="27"/>
        <v>0</v>
      </c>
    </row>
    <row r="300" ht="18">
      <c r="T300" s="122">
        <f t="shared" si="27"/>
        <v>0</v>
      </c>
    </row>
    <row r="301" ht="18">
      <c r="T301" s="122">
        <f t="shared" si="27"/>
        <v>0</v>
      </c>
    </row>
    <row r="302" ht="18">
      <c r="T302" s="122">
        <f t="shared" si="27"/>
        <v>0</v>
      </c>
    </row>
    <row r="303" ht="18">
      <c r="T303" s="122">
        <f t="shared" si="27"/>
        <v>0</v>
      </c>
    </row>
    <row r="304" ht="18">
      <c r="T304" s="122">
        <f t="shared" si="27"/>
        <v>0</v>
      </c>
    </row>
    <row r="305" ht="18">
      <c r="T305" s="122">
        <f t="shared" si="27"/>
        <v>0</v>
      </c>
    </row>
    <row r="306" ht="18">
      <c r="T306" s="122">
        <f t="shared" si="27"/>
        <v>0</v>
      </c>
    </row>
    <row r="307" ht="18">
      <c r="T307" s="122">
        <f t="shared" si="27"/>
        <v>0</v>
      </c>
    </row>
    <row r="308" ht="18">
      <c r="T308" s="122">
        <f t="shared" si="27"/>
        <v>0</v>
      </c>
    </row>
    <row r="309" ht="18">
      <c r="T309" s="122">
        <f t="shared" si="27"/>
        <v>0</v>
      </c>
    </row>
    <row r="310" ht="18">
      <c r="T310" s="122">
        <f t="shared" si="27"/>
        <v>0</v>
      </c>
    </row>
    <row r="311" ht="18">
      <c r="T311" s="122">
        <f t="shared" si="27"/>
        <v>0</v>
      </c>
    </row>
    <row r="312" ht="18">
      <c r="T312" s="122">
        <f t="shared" si="27"/>
        <v>0</v>
      </c>
    </row>
    <row r="313" ht="18">
      <c r="T313" s="122">
        <f t="shared" si="27"/>
        <v>0</v>
      </c>
    </row>
    <row r="314" ht="18">
      <c r="T314" s="122">
        <f t="shared" si="27"/>
        <v>0</v>
      </c>
    </row>
    <row r="315" ht="18">
      <c r="T315" s="122">
        <f t="shared" si="27"/>
        <v>0</v>
      </c>
    </row>
    <row r="316" ht="18">
      <c r="T316" s="122">
        <f t="shared" si="27"/>
        <v>0</v>
      </c>
    </row>
    <row r="317" ht="18">
      <c r="T317" s="122">
        <f t="shared" si="27"/>
        <v>0</v>
      </c>
    </row>
    <row r="318" ht="18">
      <c r="T318" s="122">
        <f t="shared" si="27"/>
        <v>0</v>
      </c>
    </row>
    <row r="319" ht="18">
      <c r="T319" s="122">
        <f t="shared" si="27"/>
        <v>0</v>
      </c>
    </row>
    <row r="320" ht="18">
      <c r="T320" s="122">
        <f t="shared" si="27"/>
        <v>0</v>
      </c>
    </row>
    <row r="321" ht="18">
      <c r="T321" s="122">
        <f t="shared" si="27"/>
        <v>0</v>
      </c>
    </row>
    <row r="322" ht="18">
      <c r="T322" s="122">
        <f t="shared" si="27"/>
        <v>0</v>
      </c>
    </row>
    <row r="323" ht="18">
      <c r="T323" s="122">
        <f t="shared" si="27"/>
        <v>0</v>
      </c>
    </row>
    <row r="324" ht="18">
      <c r="T324" s="122">
        <f t="shared" si="27"/>
        <v>0</v>
      </c>
    </row>
    <row r="325" ht="18">
      <c r="T325" s="122">
        <f t="shared" si="27"/>
        <v>0</v>
      </c>
    </row>
    <row r="326" ht="18">
      <c r="T326" s="122">
        <f t="shared" si="27"/>
        <v>0</v>
      </c>
    </row>
    <row r="327" ht="18">
      <c r="T327" s="122">
        <f t="shared" si="27"/>
        <v>0</v>
      </c>
    </row>
    <row r="328" ht="18">
      <c r="T328" s="122">
        <f t="shared" si="27"/>
        <v>0</v>
      </c>
    </row>
    <row r="329" ht="18">
      <c r="T329" s="122">
        <f t="shared" si="27"/>
        <v>0</v>
      </c>
    </row>
    <row r="330" ht="18">
      <c r="T330" s="122">
        <f t="shared" si="27"/>
        <v>0</v>
      </c>
    </row>
    <row r="331" ht="18">
      <c r="T331" s="122">
        <f t="shared" si="27"/>
        <v>0</v>
      </c>
    </row>
    <row r="332" ht="18">
      <c r="T332" s="122">
        <f t="shared" si="27"/>
        <v>0</v>
      </c>
    </row>
    <row r="333" ht="18">
      <c r="T333" s="122">
        <f t="shared" si="27"/>
        <v>0</v>
      </c>
    </row>
    <row r="334" ht="18">
      <c r="T334" s="122">
        <f t="shared" si="27"/>
        <v>0</v>
      </c>
    </row>
    <row r="335" ht="18">
      <c r="T335" s="122">
        <f t="shared" si="27"/>
        <v>0</v>
      </c>
    </row>
    <row r="336" ht="18">
      <c r="T336" s="122">
        <f t="shared" si="27"/>
        <v>0</v>
      </c>
    </row>
    <row r="337" ht="18">
      <c r="T337" s="122">
        <f t="shared" si="27"/>
        <v>0</v>
      </c>
    </row>
    <row r="338" ht="18">
      <c r="T338" s="122">
        <f t="shared" si="27"/>
        <v>0</v>
      </c>
    </row>
    <row r="339" ht="18">
      <c r="T339" s="122">
        <f t="shared" si="27"/>
        <v>0</v>
      </c>
    </row>
    <row r="340" ht="18">
      <c r="T340" s="122">
        <f t="shared" si="27"/>
        <v>0</v>
      </c>
    </row>
    <row r="341" ht="18">
      <c r="T341" s="122">
        <f t="shared" si="27"/>
        <v>0</v>
      </c>
    </row>
    <row r="342" ht="18">
      <c r="T342" s="122">
        <f t="shared" si="27"/>
        <v>0</v>
      </c>
    </row>
    <row r="343" ht="18">
      <c r="T343" s="122">
        <f t="shared" si="27"/>
        <v>0</v>
      </c>
    </row>
    <row r="344" ht="18">
      <c r="T344" s="122">
        <f aca="true" t="shared" si="28" ref="T344:T407">+O346+E346</f>
        <v>0</v>
      </c>
    </row>
    <row r="345" ht="18">
      <c r="T345" s="122">
        <f t="shared" si="28"/>
        <v>0</v>
      </c>
    </row>
    <row r="346" ht="18">
      <c r="T346" s="122">
        <f t="shared" si="28"/>
        <v>0</v>
      </c>
    </row>
    <row r="347" ht="18">
      <c r="T347" s="122">
        <f t="shared" si="28"/>
        <v>0</v>
      </c>
    </row>
    <row r="348" ht="18">
      <c r="T348" s="122">
        <f t="shared" si="28"/>
        <v>0</v>
      </c>
    </row>
    <row r="349" ht="18">
      <c r="T349" s="122">
        <f t="shared" si="28"/>
        <v>0</v>
      </c>
    </row>
    <row r="350" ht="18">
      <c r="T350" s="122">
        <f t="shared" si="28"/>
        <v>0</v>
      </c>
    </row>
    <row r="351" ht="18">
      <c r="T351" s="122">
        <f t="shared" si="28"/>
        <v>0</v>
      </c>
    </row>
    <row r="352" ht="18">
      <c r="T352" s="122">
        <f t="shared" si="28"/>
        <v>0</v>
      </c>
    </row>
    <row r="353" ht="18">
      <c r="T353" s="122">
        <f t="shared" si="28"/>
        <v>0</v>
      </c>
    </row>
    <row r="354" ht="18">
      <c r="T354" s="122">
        <f t="shared" si="28"/>
        <v>0</v>
      </c>
    </row>
    <row r="355" ht="18">
      <c r="T355" s="122">
        <f t="shared" si="28"/>
        <v>0</v>
      </c>
    </row>
    <row r="356" ht="18">
      <c r="T356" s="122">
        <f t="shared" si="28"/>
        <v>0</v>
      </c>
    </row>
    <row r="357" ht="18">
      <c r="T357" s="122">
        <f t="shared" si="28"/>
        <v>0</v>
      </c>
    </row>
    <row r="358" ht="18">
      <c r="T358" s="122">
        <f t="shared" si="28"/>
        <v>0</v>
      </c>
    </row>
    <row r="359" ht="18">
      <c r="T359" s="122">
        <f t="shared" si="28"/>
        <v>0</v>
      </c>
    </row>
    <row r="360" ht="18">
      <c r="T360" s="122">
        <f t="shared" si="28"/>
        <v>0</v>
      </c>
    </row>
    <row r="361" ht="18">
      <c r="T361" s="122">
        <f t="shared" si="28"/>
        <v>0</v>
      </c>
    </row>
    <row r="362" ht="18">
      <c r="T362" s="122">
        <f t="shared" si="28"/>
        <v>0</v>
      </c>
    </row>
    <row r="363" ht="18">
      <c r="T363" s="122">
        <f t="shared" si="28"/>
        <v>0</v>
      </c>
    </row>
    <row r="364" ht="18">
      <c r="T364" s="122">
        <f t="shared" si="28"/>
        <v>0</v>
      </c>
    </row>
    <row r="365" ht="18">
      <c r="T365" s="122">
        <f t="shared" si="28"/>
        <v>0</v>
      </c>
    </row>
    <row r="366" ht="18">
      <c r="T366" s="122">
        <f t="shared" si="28"/>
        <v>0</v>
      </c>
    </row>
    <row r="367" ht="18">
      <c r="T367" s="122">
        <f t="shared" si="28"/>
        <v>0</v>
      </c>
    </row>
    <row r="368" ht="18">
      <c r="T368" s="122">
        <f t="shared" si="28"/>
        <v>0</v>
      </c>
    </row>
    <row r="369" ht="18">
      <c r="T369" s="122">
        <f t="shared" si="28"/>
        <v>0</v>
      </c>
    </row>
    <row r="370" ht="18">
      <c r="T370" s="122">
        <f t="shared" si="28"/>
        <v>0</v>
      </c>
    </row>
    <row r="371" ht="18">
      <c r="T371" s="122">
        <f t="shared" si="28"/>
        <v>0</v>
      </c>
    </row>
    <row r="372" ht="18">
      <c r="T372" s="122">
        <f t="shared" si="28"/>
        <v>0</v>
      </c>
    </row>
    <row r="373" ht="18">
      <c r="T373" s="122">
        <f t="shared" si="28"/>
        <v>0</v>
      </c>
    </row>
    <row r="374" ht="18">
      <c r="T374" s="122">
        <f t="shared" si="28"/>
        <v>0</v>
      </c>
    </row>
    <row r="375" ht="18">
      <c r="T375" s="122">
        <f t="shared" si="28"/>
        <v>0</v>
      </c>
    </row>
    <row r="376" ht="18">
      <c r="T376" s="122">
        <f t="shared" si="28"/>
        <v>0</v>
      </c>
    </row>
    <row r="377" ht="18">
      <c r="T377" s="122">
        <f t="shared" si="28"/>
        <v>0</v>
      </c>
    </row>
    <row r="378" ht="18">
      <c r="T378" s="122">
        <f t="shared" si="28"/>
        <v>0</v>
      </c>
    </row>
    <row r="379" ht="18">
      <c r="T379" s="122">
        <f t="shared" si="28"/>
        <v>0</v>
      </c>
    </row>
    <row r="380" ht="18">
      <c r="T380" s="122">
        <f t="shared" si="28"/>
        <v>0</v>
      </c>
    </row>
    <row r="381" ht="18">
      <c r="T381" s="122">
        <f t="shared" si="28"/>
        <v>0</v>
      </c>
    </row>
    <row r="382" ht="18">
      <c r="T382" s="122">
        <f t="shared" si="28"/>
        <v>0</v>
      </c>
    </row>
    <row r="383" ht="18">
      <c r="T383" s="122">
        <f t="shared" si="28"/>
        <v>0</v>
      </c>
    </row>
    <row r="384" ht="18">
      <c r="T384" s="122">
        <f t="shared" si="28"/>
        <v>0</v>
      </c>
    </row>
    <row r="385" ht="18">
      <c r="T385" s="122">
        <f t="shared" si="28"/>
        <v>0</v>
      </c>
    </row>
    <row r="386" ht="18">
      <c r="T386" s="122">
        <f t="shared" si="28"/>
        <v>0</v>
      </c>
    </row>
    <row r="387" ht="18">
      <c r="T387" s="122">
        <f t="shared" si="28"/>
        <v>0</v>
      </c>
    </row>
    <row r="388" ht="18">
      <c r="T388" s="122">
        <f t="shared" si="28"/>
        <v>0</v>
      </c>
    </row>
    <row r="389" ht="18">
      <c r="T389" s="122">
        <f t="shared" si="28"/>
        <v>0</v>
      </c>
    </row>
    <row r="390" ht="18">
      <c r="T390" s="122">
        <f t="shared" si="28"/>
        <v>0</v>
      </c>
    </row>
    <row r="391" ht="18">
      <c r="T391" s="122">
        <f t="shared" si="28"/>
        <v>0</v>
      </c>
    </row>
    <row r="392" ht="18">
      <c r="T392" s="122">
        <f t="shared" si="28"/>
        <v>0</v>
      </c>
    </row>
    <row r="393" ht="18">
      <c r="T393" s="122">
        <f t="shared" si="28"/>
        <v>0</v>
      </c>
    </row>
    <row r="394" ht="18">
      <c r="T394" s="122">
        <f t="shared" si="28"/>
        <v>0</v>
      </c>
    </row>
    <row r="395" ht="18">
      <c r="T395" s="122">
        <f t="shared" si="28"/>
        <v>0</v>
      </c>
    </row>
    <row r="396" ht="18">
      <c r="T396" s="122">
        <f t="shared" si="28"/>
        <v>0</v>
      </c>
    </row>
    <row r="397" ht="18">
      <c r="T397" s="122">
        <f t="shared" si="28"/>
        <v>0</v>
      </c>
    </row>
    <row r="398" ht="18">
      <c r="T398" s="122">
        <f t="shared" si="28"/>
        <v>0</v>
      </c>
    </row>
    <row r="399" ht="18">
      <c r="T399" s="122">
        <f t="shared" si="28"/>
        <v>0</v>
      </c>
    </row>
    <row r="400" ht="18">
      <c r="T400" s="122">
        <f t="shared" si="28"/>
        <v>0</v>
      </c>
    </row>
    <row r="401" ht="18">
      <c r="T401" s="122">
        <f t="shared" si="28"/>
        <v>0</v>
      </c>
    </row>
    <row r="402" ht="18">
      <c r="T402" s="122">
        <f t="shared" si="28"/>
        <v>0</v>
      </c>
    </row>
    <row r="403" ht="18">
      <c r="T403" s="122">
        <f t="shared" si="28"/>
        <v>0</v>
      </c>
    </row>
    <row r="404" ht="18">
      <c r="T404" s="122">
        <f t="shared" si="28"/>
        <v>0</v>
      </c>
    </row>
    <row r="405" ht="18">
      <c r="T405" s="122">
        <f t="shared" si="28"/>
        <v>0</v>
      </c>
    </row>
    <row r="406" ht="18">
      <c r="T406" s="122">
        <f t="shared" si="28"/>
        <v>0</v>
      </c>
    </row>
    <row r="407" ht="18">
      <c r="T407" s="122">
        <f t="shared" si="28"/>
        <v>0</v>
      </c>
    </row>
    <row r="408" ht="18">
      <c r="T408" s="122">
        <f aca="true" t="shared" si="29" ref="T408:T471">+O410+E410</f>
        <v>0</v>
      </c>
    </row>
    <row r="409" ht="18">
      <c r="T409" s="122">
        <f t="shared" si="29"/>
        <v>0</v>
      </c>
    </row>
    <row r="410" ht="18">
      <c r="T410" s="122">
        <f t="shared" si="29"/>
        <v>0</v>
      </c>
    </row>
    <row r="411" ht="18">
      <c r="T411" s="122">
        <f t="shared" si="29"/>
        <v>0</v>
      </c>
    </row>
    <row r="412" ht="18">
      <c r="T412" s="122">
        <f t="shared" si="29"/>
        <v>0</v>
      </c>
    </row>
    <row r="413" ht="18">
      <c r="T413" s="122">
        <f t="shared" si="29"/>
        <v>0</v>
      </c>
    </row>
    <row r="414" ht="18">
      <c r="T414" s="122">
        <f t="shared" si="29"/>
        <v>0</v>
      </c>
    </row>
    <row r="415" ht="18">
      <c r="T415" s="122">
        <f t="shared" si="29"/>
        <v>0</v>
      </c>
    </row>
    <row r="416" ht="18">
      <c r="T416" s="122">
        <f t="shared" si="29"/>
        <v>0</v>
      </c>
    </row>
    <row r="417" ht="18">
      <c r="T417" s="122">
        <f t="shared" si="29"/>
        <v>0</v>
      </c>
    </row>
    <row r="418" ht="18">
      <c r="T418" s="122">
        <f t="shared" si="29"/>
        <v>0</v>
      </c>
    </row>
    <row r="419" ht="18">
      <c r="T419" s="122">
        <f t="shared" si="29"/>
        <v>0</v>
      </c>
    </row>
    <row r="420" ht="18">
      <c r="T420" s="122">
        <f t="shared" si="29"/>
        <v>0</v>
      </c>
    </row>
    <row r="421" ht="18">
      <c r="T421" s="122">
        <f t="shared" si="29"/>
        <v>0</v>
      </c>
    </row>
    <row r="422" ht="18">
      <c r="T422" s="122">
        <f t="shared" si="29"/>
        <v>0</v>
      </c>
    </row>
    <row r="423" ht="18">
      <c r="T423" s="122">
        <f t="shared" si="29"/>
        <v>0</v>
      </c>
    </row>
    <row r="424" ht="18">
      <c r="T424" s="122">
        <f t="shared" si="29"/>
        <v>0</v>
      </c>
    </row>
    <row r="425" ht="18">
      <c r="T425" s="122">
        <f t="shared" si="29"/>
        <v>0</v>
      </c>
    </row>
    <row r="426" ht="18">
      <c r="T426" s="122">
        <f t="shared" si="29"/>
        <v>0</v>
      </c>
    </row>
    <row r="427" ht="18">
      <c r="T427" s="122">
        <f t="shared" si="29"/>
        <v>0</v>
      </c>
    </row>
    <row r="428" ht="18">
      <c r="T428" s="122">
        <f t="shared" si="29"/>
        <v>0</v>
      </c>
    </row>
    <row r="429" ht="18">
      <c r="T429" s="122">
        <f t="shared" si="29"/>
        <v>0</v>
      </c>
    </row>
    <row r="430" ht="18">
      <c r="T430" s="122">
        <f t="shared" si="29"/>
        <v>0</v>
      </c>
    </row>
    <row r="431" ht="18">
      <c r="T431" s="122">
        <f t="shared" si="29"/>
        <v>0</v>
      </c>
    </row>
    <row r="432" ht="18">
      <c r="T432" s="122">
        <f t="shared" si="29"/>
        <v>0</v>
      </c>
    </row>
    <row r="433" ht="18">
      <c r="T433" s="122">
        <f t="shared" si="29"/>
        <v>0</v>
      </c>
    </row>
    <row r="434" ht="18">
      <c r="T434" s="122">
        <f t="shared" si="29"/>
        <v>0</v>
      </c>
    </row>
    <row r="435" ht="18">
      <c r="T435" s="122">
        <f t="shared" si="29"/>
        <v>0</v>
      </c>
    </row>
    <row r="436" ht="18">
      <c r="T436" s="122">
        <f t="shared" si="29"/>
        <v>0</v>
      </c>
    </row>
    <row r="437" ht="18">
      <c r="T437" s="122">
        <f t="shared" si="29"/>
        <v>0</v>
      </c>
    </row>
    <row r="438" ht="18">
      <c r="T438" s="122">
        <f t="shared" si="29"/>
        <v>0</v>
      </c>
    </row>
    <row r="439" ht="18">
      <c r="T439" s="122">
        <f t="shared" si="29"/>
        <v>0</v>
      </c>
    </row>
    <row r="440" ht="18">
      <c r="T440" s="122">
        <f t="shared" si="29"/>
        <v>0</v>
      </c>
    </row>
    <row r="441" ht="18">
      <c r="T441" s="122">
        <f t="shared" si="29"/>
        <v>0</v>
      </c>
    </row>
    <row r="442" ht="18">
      <c r="T442" s="122">
        <f t="shared" si="29"/>
        <v>0</v>
      </c>
    </row>
    <row r="443" ht="18">
      <c r="T443" s="122">
        <f t="shared" si="29"/>
        <v>0</v>
      </c>
    </row>
    <row r="444" ht="18">
      <c r="T444" s="122">
        <f t="shared" si="29"/>
        <v>0</v>
      </c>
    </row>
    <row r="445" ht="18">
      <c r="T445" s="122">
        <f t="shared" si="29"/>
        <v>0</v>
      </c>
    </row>
    <row r="446" ht="18">
      <c r="T446" s="122">
        <f t="shared" si="29"/>
        <v>0</v>
      </c>
    </row>
    <row r="447" ht="18">
      <c r="T447" s="122">
        <f t="shared" si="29"/>
        <v>0</v>
      </c>
    </row>
    <row r="448" ht="18">
      <c r="T448" s="122">
        <f t="shared" si="29"/>
        <v>0</v>
      </c>
    </row>
    <row r="449" ht="18">
      <c r="T449" s="122">
        <f t="shared" si="29"/>
        <v>0</v>
      </c>
    </row>
    <row r="450" ht="18">
      <c r="T450" s="122">
        <f t="shared" si="29"/>
        <v>0</v>
      </c>
    </row>
    <row r="451" ht="18">
      <c r="T451" s="122">
        <f t="shared" si="29"/>
        <v>0</v>
      </c>
    </row>
    <row r="452" ht="18">
      <c r="T452" s="122">
        <f t="shared" si="29"/>
        <v>0</v>
      </c>
    </row>
    <row r="453" ht="18">
      <c r="T453" s="122">
        <f t="shared" si="29"/>
        <v>0</v>
      </c>
    </row>
    <row r="454" ht="18">
      <c r="T454" s="122">
        <f t="shared" si="29"/>
        <v>0</v>
      </c>
    </row>
    <row r="455" ht="18">
      <c r="T455" s="122">
        <f t="shared" si="29"/>
        <v>0</v>
      </c>
    </row>
    <row r="456" ht="18">
      <c r="T456" s="122">
        <f t="shared" si="29"/>
        <v>0</v>
      </c>
    </row>
    <row r="457" ht="18">
      <c r="T457" s="122">
        <f t="shared" si="29"/>
        <v>0</v>
      </c>
    </row>
    <row r="458" ht="18">
      <c r="T458" s="122">
        <f t="shared" si="29"/>
        <v>0</v>
      </c>
    </row>
    <row r="459" ht="18">
      <c r="T459" s="122">
        <f t="shared" si="29"/>
        <v>0</v>
      </c>
    </row>
    <row r="460" ht="18">
      <c r="T460" s="122">
        <f t="shared" si="29"/>
        <v>0</v>
      </c>
    </row>
    <row r="461" ht="18">
      <c r="T461" s="122">
        <f t="shared" si="29"/>
        <v>0</v>
      </c>
    </row>
    <row r="462" ht="18">
      <c r="T462" s="122">
        <f t="shared" si="29"/>
        <v>0</v>
      </c>
    </row>
    <row r="463" ht="18">
      <c r="T463" s="122">
        <f t="shared" si="29"/>
        <v>0</v>
      </c>
    </row>
    <row r="464" ht="18">
      <c r="T464" s="122">
        <f t="shared" si="29"/>
        <v>0</v>
      </c>
    </row>
    <row r="465" ht="18">
      <c r="T465" s="122">
        <f t="shared" si="29"/>
        <v>0</v>
      </c>
    </row>
    <row r="466" ht="18">
      <c r="T466" s="122">
        <f t="shared" si="29"/>
        <v>0</v>
      </c>
    </row>
    <row r="467" ht="18">
      <c r="T467" s="122">
        <f t="shared" si="29"/>
        <v>0</v>
      </c>
    </row>
    <row r="468" ht="18">
      <c r="T468" s="122">
        <f t="shared" si="29"/>
        <v>0</v>
      </c>
    </row>
    <row r="469" ht="18">
      <c r="T469" s="122">
        <f t="shared" si="29"/>
        <v>0</v>
      </c>
    </row>
    <row r="470" ht="18">
      <c r="T470" s="122">
        <f t="shared" si="29"/>
        <v>0</v>
      </c>
    </row>
    <row r="471" ht="18">
      <c r="T471" s="122">
        <f t="shared" si="29"/>
        <v>0</v>
      </c>
    </row>
    <row r="472" ht="18">
      <c r="T472" s="122">
        <f aca="true" t="shared" si="30" ref="T472:T478">+O474+E474</f>
        <v>0</v>
      </c>
    </row>
    <row r="473" ht="18">
      <c r="T473" s="122">
        <f t="shared" si="30"/>
        <v>0</v>
      </c>
    </row>
    <row r="474" ht="18">
      <c r="T474" s="122">
        <f t="shared" si="30"/>
        <v>0</v>
      </c>
    </row>
    <row r="475" ht="18">
      <c r="T475" s="122">
        <f t="shared" si="30"/>
        <v>0</v>
      </c>
    </row>
    <row r="476" ht="18">
      <c r="T476" s="122">
        <f t="shared" si="30"/>
        <v>0</v>
      </c>
    </row>
    <row r="477" ht="18">
      <c r="T477" s="122">
        <f t="shared" si="30"/>
        <v>0</v>
      </c>
    </row>
    <row r="478" ht="18">
      <c r="T478" s="122">
        <f t="shared" si="30"/>
        <v>0</v>
      </c>
    </row>
    <row r="482" spans="10:12" ht="12.75">
      <c r="J482" s="230"/>
      <c r="K482" s="230"/>
      <c r="L482" s="230">
        <f>+K482-H482</f>
        <v>0</v>
      </c>
    </row>
    <row r="483" spans="10:12" ht="12.75">
      <c r="J483" s="230"/>
      <c r="K483" s="230"/>
      <c r="L483" s="230">
        <f>+K483-H483</f>
        <v>0</v>
      </c>
    </row>
    <row r="484" ht="12.75">
      <c r="L484" s="230">
        <f>+K484-H484</f>
        <v>0</v>
      </c>
    </row>
    <row r="485" spans="11:12" ht="12.75">
      <c r="K485" s="230"/>
      <c r="L485" s="230">
        <f>+K485-H485</f>
        <v>0</v>
      </c>
    </row>
    <row r="486" spans="7:9" ht="12.75">
      <c r="G486" s="230"/>
      <c r="H486" s="230"/>
      <c r="I486" s="230"/>
    </row>
  </sheetData>
  <sheetProtection/>
  <autoFilter ref="A8:X478"/>
  <mergeCells count="25">
    <mergeCell ref="K5:K7"/>
    <mergeCell ref="G5:H5"/>
    <mergeCell ref="L2:Q2"/>
    <mergeCell ref="M6:M7"/>
    <mergeCell ref="B3:P3"/>
    <mergeCell ref="E5:E7"/>
    <mergeCell ref="E4:I4"/>
    <mergeCell ref="F5:F7"/>
    <mergeCell ref="O1:Q1"/>
    <mergeCell ref="Q4:Q7"/>
    <mergeCell ref="L5:M5"/>
    <mergeCell ref="L6:L7"/>
    <mergeCell ref="O6:O7"/>
    <mergeCell ref="P6:P7"/>
    <mergeCell ref="O5:P5"/>
    <mergeCell ref="A4:A7"/>
    <mergeCell ref="J4:P4"/>
    <mergeCell ref="D4:D7"/>
    <mergeCell ref="B4:B7"/>
    <mergeCell ref="N5:N7"/>
    <mergeCell ref="J5:J7"/>
    <mergeCell ref="G6:G7"/>
    <mergeCell ref="H6:H7"/>
    <mergeCell ref="I5:I7"/>
    <mergeCell ref="C4:C7"/>
  </mergeCells>
  <printOptions horizontalCentered="1"/>
  <pageMargins left="0.1968503937007874" right="0.1968503937007874" top="0.68" bottom="0.29" header="0" footer="0"/>
  <pageSetup horizontalDpi="600" verticalDpi="600" orientation="landscape" paperSize="9" scale="49" r:id="rId1"/>
  <headerFooter alignWithMargins="0">
    <oddFooter>&amp;C&amp;11&amp;P</oddFooter>
  </headerFooter>
  <colBreaks count="1" manualBreakCount="1">
    <brk id="17" max="15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6"/>
  </sheetPr>
  <dimension ref="A1:Q38"/>
  <sheetViews>
    <sheetView showZeros="0" view="pageBreakPreview" zoomScale="75" zoomScaleSheetLayoutView="75" zoomScalePageLayoutView="0" workbookViewId="0" topLeftCell="A1">
      <selection activeCell="A1" sqref="A1:IV16384"/>
    </sheetView>
  </sheetViews>
  <sheetFormatPr defaultColWidth="9.00390625" defaultRowHeight="12.75"/>
  <cols>
    <col min="1" max="2" width="19.625" style="120" customWidth="1"/>
    <col min="3" max="3" width="16.375" style="120" customWidth="1"/>
    <col min="4" max="4" width="34.375" style="120" customWidth="1"/>
    <col min="5" max="5" width="14.375" style="120" customWidth="1"/>
    <col min="6" max="6" width="13.375" style="120" customWidth="1"/>
    <col min="7" max="7" width="9.375" style="120" customWidth="1"/>
    <col min="8" max="8" width="14.375" style="120" customWidth="1"/>
    <col min="9" max="9" width="10.75390625" style="120" customWidth="1"/>
    <col min="10" max="10" width="14.875" style="120" customWidth="1"/>
    <col min="11" max="11" width="9.875" style="120" customWidth="1"/>
    <col min="12" max="12" width="14.125" style="120" customWidth="1"/>
    <col min="13" max="13" width="14.625" style="120" customWidth="1"/>
    <col min="14" max="14" width="14.25390625" style="120" customWidth="1"/>
    <col min="15" max="15" width="10.00390625" style="120" customWidth="1"/>
    <col min="16" max="16" width="13.875" style="120" customWidth="1"/>
    <col min="17" max="17" width="10.375" style="120" bestFit="1" customWidth="1"/>
    <col min="18" max="16384" width="9.125" style="120" customWidth="1"/>
  </cols>
  <sheetData>
    <row r="1" spans="1:16" ht="40.5" customHeight="1">
      <c r="A1" s="146"/>
      <c r="B1" s="146"/>
      <c r="C1" s="146"/>
      <c r="D1" s="147"/>
      <c r="M1" s="812" t="s">
        <v>250</v>
      </c>
      <c r="N1" s="812"/>
      <c r="O1" s="812"/>
      <c r="P1" s="812"/>
    </row>
    <row r="2" spans="1:16" ht="24" customHeight="1">
      <c r="A2" s="813" t="s">
        <v>251</v>
      </c>
      <c r="B2" s="813"/>
      <c r="C2" s="813"/>
      <c r="D2" s="813"/>
      <c r="E2" s="813"/>
      <c r="F2" s="813"/>
      <c r="G2" s="813"/>
      <c r="H2" s="813"/>
      <c r="I2" s="813"/>
      <c r="J2" s="813"/>
      <c r="K2" s="813"/>
      <c r="L2" s="813"/>
      <c r="M2" s="813"/>
      <c r="N2" s="813"/>
      <c r="O2" s="813"/>
      <c r="P2" s="813"/>
    </row>
    <row r="3" spans="1:16" ht="19.5" customHeight="1">
      <c r="A3" s="813"/>
      <c r="B3" s="813"/>
      <c r="C3" s="813"/>
      <c r="D3" s="813"/>
      <c r="E3" s="813"/>
      <c r="F3" s="813"/>
      <c r="G3" s="813"/>
      <c r="H3" s="813"/>
      <c r="I3" s="813"/>
      <c r="J3" s="813"/>
      <c r="K3" s="813"/>
      <c r="L3" s="813"/>
      <c r="M3" s="813"/>
      <c r="N3" s="813"/>
      <c r="O3" s="813"/>
      <c r="P3" s="813"/>
    </row>
    <row r="4" spans="1:16" ht="13.5" thickBot="1">
      <c r="A4" s="146"/>
      <c r="B4" s="146"/>
      <c r="C4" s="146"/>
      <c r="D4" s="147"/>
      <c r="E4" s="146"/>
      <c r="P4" s="146" t="s">
        <v>726</v>
      </c>
    </row>
    <row r="5" spans="1:16" ht="44.25" customHeight="1" thickBot="1">
      <c r="A5" s="814" t="s">
        <v>676</v>
      </c>
      <c r="B5" s="442" t="s">
        <v>677</v>
      </c>
      <c r="C5" s="817" t="s">
        <v>764</v>
      </c>
      <c r="D5" s="148" t="s">
        <v>2</v>
      </c>
      <c r="E5" s="820" t="s">
        <v>772</v>
      </c>
      <c r="F5" s="821"/>
      <c r="G5" s="821"/>
      <c r="H5" s="821"/>
      <c r="I5" s="822" t="s">
        <v>773</v>
      </c>
      <c r="J5" s="823"/>
      <c r="K5" s="823"/>
      <c r="L5" s="824"/>
      <c r="M5" s="820" t="s">
        <v>774</v>
      </c>
      <c r="N5" s="821"/>
      <c r="O5" s="821"/>
      <c r="P5" s="825"/>
    </row>
    <row r="6" spans="1:16" ht="12.75" customHeight="1" thickBot="1">
      <c r="A6" s="815"/>
      <c r="B6" s="826" t="s">
        <v>850</v>
      </c>
      <c r="C6" s="818"/>
      <c r="D6" s="827" t="s">
        <v>797</v>
      </c>
      <c r="E6" s="829" t="s">
        <v>775</v>
      </c>
      <c r="F6" s="831" t="s">
        <v>776</v>
      </c>
      <c r="G6" s="831"/>
      <c r="H6" s="832" t="s">
        <v>777</v>
      </c>
      <c r="I6" s="829" t="s">
        <v>775</v>
      </c>
      <c r="J6" s="831" t="s">
        <v>776</v>
      </c>
      <c r="K6" s="831"/>
      <c r="L6" s="832" t="s">
        <v>777</v>
      </c>
      <c r="M6" s="829" t="s">
        <v>775</v>
      </c>
      <c r="N6" s="831" t="s">
        <v>776</v>
      </c>
      <c r="O6" s="831"/>
      <c r="P6" s="831" t="s">
        <v>777</v>
      </c>
    </row>
    <row r="7" spans="1:16" ht="39" thickBot="1">
      <c r="A7" s="816"/>
      <c r="B7" s="826"/>
      <c r="C7" s="819"/>
      <c r="D7" s="828"/>
      <c r="E7" s="830"/>
      <c r="F7" s="432" t="s">
        <v>203</v>
      </c>
      <c r="G7" s="432" t="s">
        <v>4</v>
      </c>
      <c r="H7" s="833"/>
      <c r="I7" s="830"/>
      <c r="J7" s="432" t="s">
        <v>203</v>
      </c>
      <c r="K7" s="432" t="s">
        <v>4</v>
      </c>
      <c r="L7" s="833"/>
      <c r="M7" s="830"/>
      <c r="N7" s="432" t="s">
        <v>203</v>
      </c>
      <c r="O7" s="432" t="s">
        <v>4</v>
      </c>
      <c r="P7" s="834"/>
    </row>
    <row r="8" spans="1:17" ht="81">
      <c r="A8" s="154" t="s">
        <v>867</v>
      </c>
      <c r="B8" s="154" t="s">
        <v>117</v>
      </c>
      <c r="C8" s="154"/>
      <c r="D8" s="161" t="s">
        <v>749</v>
      </c>
      <c r="E8" s="196">
        <f>+E10+E11</f>
        <v>943400</v>
      </c>
      <c r="F8" s="196">
        <f>+F10+F11</f>
        <v>245600</v>
      </c>
      <c r="G8" s="196"/>
      <c r="H8" s="196">
        <f>+H10+H11</f>
        <v>1189000</v>
      </c>
      <c r="I8" s="196"/>
      <c r="J8" s="196">
        <f>+J10+J11</f>
        <v>-252300</v>
      </c>
      <c r="K8" s="196"/>
      <c r="L8" s="196">
        <f aca="true" t="shared" si="0" ref="L8:L16">+J8+I8</f>
        <v>-252300</v>
      </c>
      <c r="M8" s="196">
        <f>+M10+M11</f>
        <v>943400</v>
      </c>
      <c r="N8" s="196">
        <f aca="true" t="shared" si="1" ref="N8:N15">+J8+F8</f>
        <v>-6700</v>
      </c>
      <c r="O8" s="196"/>
      <c r="P8" s="196">
        <f>+P10+P11</f>
        <v>936700</v>
      </c>
      <c r="Q8" s="433"/>
    </row>
    <row r="9" spans="1:17" ht="81">
      <c r="A9" s="154" t="s">
        <v>184</v>
      </c>
      <c r="B9" s="154" t="s">
        <v>117</v>
      </c>
      <c r="C9" s="154"/>
      <c r="D9" s="161" t="s">
        <v>749</v>
      </c>
      <c r="E9" s="196">
        <v>943400</v>
      </c>
      <c r="F9" s="196">
        <v>245600</v>
      </c>
      <c r="G9" s="196"/>
      <c r="H9" s="196">
        <v>1189000</v>
      </c>
      <c r="I9" s="196"/>
      <c r="J9" s="196">
        <v>-252300</v>
      </c>
      <c r="K9" s="196"/>
      <c r="L9" s="196">
        <v>-252300</v>
      </c>
      <c r="M9" s="196">
        <v>943400</v>
      </c>
      <c r="N9" s="196">
        <v>-6700</v>
      </c>
      <c r="O9" s="196"/>
      <c r="P9" s="196">
        <v>936700</v>
      </c>
      <c r="Q9" s="433"/>
    </row>
    <row r="10" spans="1:17" ht="93.75">
      <c r="A10" s="443" t="s">
        <v>678</v>
      </c>
      <c r="B10" s="443" t="s">
        <v>778</v>
      </c>
      <c r="C10" s="443" t="s">
        <v>712</v>
      </c>
      <c r="D10" s="102" t="s">
        <v>3</v>
      </c>
      <c r="E10" s="444">
        <v>943400</v>
      </c>
      <c r="F10" s="445">
        <v>245600</v>
      </c>
      <c r="G10" s="446"/>
      <c r="H10" s="447">
        <f>++F10+E10</f>
        <v>1189000</v>
      </c>
      <c r="I10" s="448"/>
      <c r="J10" s="445"/>
      <c r="K10" s="445"/>
      <c r="L10" s="449">
        <f t="shared" si="0"/>
        <v>0</v>
      </c>
      <c r="M10" s="444">
        <f>+E10</f>
        <v>943400</v>
      </c>
      <c r="N10" s="445">
        <f t="shared" si="1"/>
        <v>245600</v>
      </c>
      <c r="O10" s="446"/>
      <c r="P10" s="449">
        <f>+N10+M10</f>
        <v>1189000</v>
      </c>
      <c r="Q10" s="433"/>
    </row>
    <row r="11" spans="1:17" ht="93.75">
      <c r="A11" s="450" t="s">
        <v>679</v>
      </c>
      <c r="B11" s="450" t="s">
        <v>779</v>
      </c>
      <c r="C11" s="450" t="s">
        <v>712</v>
      </c>
      <c r="D11" s="103" t="s">
        <v>841</v>
      </c>
      <c r="E11" s="451"/>
      <c r="F11" s="452"/>
      <c r="G11" s="453"/>
      <c r="H11" s="454">
        <f>++F11+E11</f>
        <v>0</v>
      </c>
      <c r="I11" s="455"/>
      <c r="J11" s="452">
        <v>-252300</v>
      </c>
      <c r="K11" s="452"/>
      <c r="L11" s="454">
        <f t="shared" si="0"/>
        <v>-252300</v>
      </c>
      <c r="M11" s="451">
        <f>+E11</f>
        <v>0</v>
      </c>
      <c r="N11" s="452">
        <f t="shared" si="1"/>
        <v>-252300</v>
      </c>
      <c r="O11" s="453"/>
      <c r="P11" s="454">
        <f>+N11+M11</f>
        <v>-252300</v>
      </c>
      <c r="Q11" s="433"/>
    </row>
    <row r="12" spans="1:17" ht="81">
      <c r="A12" s="154" t="s">
        <v>815</v>
      </c>
      <c r="B12" s="154" t="s">
        <v>121</v>
      </c>
      <c r="C12" s="154"/>
      <c r="D12" s="456" t="s">
        <v>176</v>
      </c>
      <c r="E12" s="457">
        <f>+E14+E15</f>
        <v>1800000</v>
      </c>
      <c r="F12" s="457">
        <f>+F14+F15</f>
        <v>1300000</v>
      </c>
      <c r="G12" s="457"/>
      <c r="H12" s="457">
        <f>+H14+H15</f>
        <v>3100000</v>
      </c>
      <c r="I12" s="458"/>
      <c r="J12" s="457">
        <f>+J14+J15</f>
        <v>-1300000</v>
      </c>
      <c r="K12" s="457"/>
      <c r="L12" s="457">
        <f t="shared" si="0"/>
        <v>-1300000</v>
      </c>
      <c r="M12" s="457">
        <f>+M14+M15</f>
        <v>1800000</v>
      </c>
      <c r="N12" s="457">
        <f t="shared" si="1"/>
        <v>0</v>
      </c>
      <c r="O12" s="457"/>
      <c r="P12" s="457">
        <f>+P14+P15</f>
        <v>1800000</v>
      </c>
      <c r="Q12" s="433"/>
    </row>
    <row r="13" spans="1:17" ht="81">
      <c r="A13" s="154" t="s">
        <v>816</v>
      </c>
      <c r="B13" s="154" t="s">
        <v>121</v>
      </c>
      <c r="C13" s="154"/>
      <c r="D13" s="456" t="s">
        <v>176</v>
      </c>
      <c r="E13" s="457">
        <v>1800000</v>
      </c>
      <c r="F13" s="457">
        <v>1300000</v>
      </c>
      <c r="G13" s="457"/>
      <c r="H13" s="457">
        <v>3100000</v>
      </c>
      <c r="I13" s="458"/>
      <c r="J13" s="457">
        <v>-1300000</v>
      </c>
      <c r="K13" s="457"/>
      <c r="L13" s="457">
        <v>-1300000</v>
      </c>
      <c r="M13" s="457">
        <v>1800000</v>
      </c>
      <c r="N13" s="457">
        <v>0</v>
      </c>
      <c r="O13" s="457"/>
      <c r="P13" s="457">
        <v>1800000</v>
      </c>
      <c r="Q13" s="433"/>
    </row>
    <row r="14" spans="1:17" ht="75">
      <c r="A14" s="450" t="s">
        <v>766</v>
      </c>
      <c r="B14" s="450" t="s">
        <v>75</v>
      </c>
      <c r="C14" s="450" t="s">
        <v>712</v>
      </c>
      <c r="D14" s="459" t="s">
        <v>133</v>
      </c>
      <c r="E14" s="444">
        <v>1800000</v>
      </c>
      <c r="F14" s="445">
        <v>1300000</v>
      </c>
      <c r="G14" s="446"/>
      <c r="H14" s="449">
        <f>+F14+E14</f>
        <v>3100000</v>
      </c>
      <c r="I14" s="448"/>
      <c r="J14" s="445"/>
      <c r="K14" s="445"/>
      <c r="L14" s="449">
        <f t="shared" si="0"/>
        <v>0</v>
      </c>
      <c r="M14" s="444">
        <f>+E14</f>
        <v>1800000</v>
      </c>
      <c r="N14" s="445">
        <f t="shared" si="1"/>
        <v>1300000</v>
      </c>
      <c r="O14" s="446"/>
      <c r="P14" s="449">
        <f>+N14+M14</f>
        <v>3100000</v>
      </c>
      <c r="Q14" s="433"/>
    </row>
    <row r="15" spans="1:17" ht="75.75" thickBot="1">
      <c r="A15" s="450" t="s">
        <v>767</v>
      </c>
      <c r="B15" s="450" t="s">
        <v>76</v>
      </c>
      <c r="C15" s="450" t="s">
        <v>712</v>
      </c>
      <c r="D15" s="460" t="s">
        <v>77</v>
      </c>
      <c r="E15" s="461"/>
      <c r="F15" s="462"/>
      <c r="G15" s="463"/>
      <c r="H15" s="464">
        <f>++F15+E15</f>
        <v>0</v>
      </c>
      <c r="I15" s="465"/>
      <c r="J15" s="462">
        <v>-1300000</v>
      </c>
      <c r="K15" s="462"/>
      <c r="L15" s="464">
        <f t="shared" si="0"/>
        <v>-1300000</v>
      </c>
      <c r="M15" s="461">
        <f>+E15</f>
        <v>0</v>
      </c>
      <c r="N15" s="462">
        <f t="shared" si="1"/>
        <v>-1300000</v>
      </c>
      <c r="O15" s="463"/>
      <c r="P15" s="464">
        <f>+N15+M15</f>
        <v>-1300000</v>
      </c>
      <c r="Q15" s="433"/>
    </row>
    <row r="16" spans="1:17" ht="21" thickBot="1">
      <c r="A16" s="434"/>
      <c r="B16" s="434"/>
      <c r="C16" s="434"/>
      <c r="D16" s="466" t="s">
        <v>203</v>
      </c>
      <c r="E16" s="435">
        <f>E12+E8</f>
        <v>2743400</v>
      </c>
      <c r="F16" s="435">
        <f>F12+F8</f>
        <v>1545600</v>
      </c>
      <c r="G16" s="435"/>
      <c r="H16" s="435">
        <f>H12+H8</f>
        <v>4289000</v>
      </c>
      <c r="I16" s="436"/>
      <c r="J16" s="437">
        <f>J12+J8</f>
        <v>-1552300</v>
      </c>
      <c r="K16" s="437"/>
      <c r="L16" s="438">
        <f t="shared" si="0"/>
        <v>-1552300</v>
      </c>
      <c r="M16" s="435">
        <f>M12+M8</f>
        <v>2743400</v>
      </c>
      <c r="N16" s="435">
        <f>N12+N8</f>
        <v>-6700</v>
      </c>
      <c r="O16" s="439"/>
      <c r="P16" s="440">
        <f>P12+P8</f>
        <v>2736700</v>
      </c>
      <c r="Q16" s="433"/>
    </row>
    <row r="17" spans="1:16" ht="15.75">
      <c r="A17" s="150"/>
      <c r="B17" s="150"/>
      <c r="C17" s="150"/>
      <c r="E17" s="441"/>
      <c r="F17" s="441"/>
      <c r="G17" s="441"/>
      <c r="H17" s="441"/>
      <c r="I17" s="441"/>
      <c r="J17" s="441"/>
      <c r="K17" s="441"/>
      <c r="L17" s="441"/>
      <c r="M17" s="441"/>
      <c r="N17" s="441"/>
      <c r="O17" s="441"/>
      <c r="P17" s="441"/>
    </row>
    <row r="18" spans="1:3" ht="15.75">
      <c r="A18" s="150"/>
      <c r="B18" s="150"/>
      <c r="C18" s="150"/>
    </row>
    <row r="19" spans="1:3" ht="15.75">
      <c r="A19" s="150"/>
      <c r="B19" s="150"/>
      <c r="C19" s="150"/>
    </row>
    <row r="20" spans="1:3" ht="15.75">
      <c r="A20" s="150"/>
      <c r="B20" s="150"/>
      <c r="C20" s="150"/>
    </row>
    <row r="21" spans="1:3" ht="15.75">
      <c r="A21" s="150"/>
      <c r="B21" s="150"/>
      <c r="C21" s="150"/>
    </row>
    <row r="22" spans="1:3" ht="15.75">
      <c r="A22" s="151"/>
      <c r="B22" s="151"/>
      <c r="C22" s="151"/>
    </row>
    <row r="23" spans="1:3" ht="15.75">
      <c r="A23" s="151"/>
      <c r="B23" s="151"/>
      <c r="C23" s="151"/>
    </row>
    <row r="24" spans="1:3" ht="15.75">
      <c r="A24" s="151"/>
      <c r="B24" s="151"/>
      <c r="C24" s="151"/>
    </row>
    <row r="25" spans="1:3" ht="15.75">
      <c r="A25" s="151"/>
      <c r="B25" s="151"/>
      <c r="C25" s="151"/>
    </row>
    <row r="26" spans="1:3" ht="15.75">
      <c r="A26" s="151"/>
      <c r="B26" s="151"/>
      <c r="C26" s="151"/>
    </row>
    <row r="27" spans="1:3" ht="15.75">
      <c r="A27" s="151"/>
      <c r="B27" s="151"/>
      <c r="C27" s="151"/>
    </row>
    <row r="28" spans="1:3" ht="15.75">
      <c r="A28" s="151"/>
      <c r="B28" s="151"/>
      <c r="C28" s="151"/>
    </row>
    <row r="29" spans="1:3" ht="15.75">
      <c r="A29" s="151"/>
      <c r="B29" s="151"/>
      <c r="C29" s="151"/>
    </row>
    <row r="30" spans="1:3" ht="15.75">
      <c r="A30" s="151"/>
      <c r="B30" s="151"/>
      <c r="C30" s="151"/>
    </row>
    <row r="31" spans="1:3" ht="15.75">
      <c r="A31" s="151"/>
      <c r="B31" s="151"/>
      <c r="C31" s="151"/>
    </row>
    <row r="32" spans="1:3" ht="15.75">
      <c r="A32" s="151"/>
      <c r="B32" s="151"/>
      <c r="C32" s="151"/>
    </row>
    <row r="33" spans="1:3" ht="15.75">
      <c r="A33" s="151"/>
      <c r="B33" s="151"/>
      <c r="C33" s="151"/>
    </row>
    <row r="34" spans="1:3" ht="15.75">
      <c r="A34" s="151"/>
      <c r="B34" s="151"/>
      <c r="C34" s="151"/>
    </row>
    <row r="35" spans="1:3" ht="15.75">
      <c r="A35" s="151"/>
      <c r="B35" s="151"/>
      <c r="C35" s="151"/>
    </row>
    <row r="36" spans="1:3" ht="15.75">
      <c r="A36" s="151"/>
      <c r="B36" s="151"/>
      <c r="C36" s="151"/>
    </row>
    <row r="37" spans="1:3" ht="15.75">
      <c r="A37" s="151"/>
      <c r="B37" s="151"/>
      <c r="C37" s="151"/>
    </row>
    <row r="38" spans="1:3" ht="15.75">
      <c r="A38" s="151"/>
      <c r="B38" s="151"/>
      <c r="C38" s="151"/>
    </row>
  </sheetData>
  <sheetProtection/>
  <mergeCells count="19">
    <mergeCell ref="E6:E7"/>
    <mergeCell ref="F6:G6"/>
    <mergeCell ref="H6:H7"/>
    <mergeCell ref="I6:I7"/>
    <mergeCell ref="P6:P7"/>
    <mergeCell ref="J6:K6"/>
    <mergeCell ref="L6:L7"/>
    <mergeCell ref="M6:M7"/>
    <mergeCell ref="N6:O6"/>
    <mergeCell ref="M1:P1"/>
    <mergeCell ref="A2:P2"/>
    <mergeCell ref="A3:P3"/>
    <mergeCell ref="A5:A7"/>
    <mergeCell ref="C5:C7"/>
    <mergeCell ref="E5:H5"/>
    <mergeCell ref="I5:L5"/>
    <mergeCell ref="M5:P5"/>
    <mergeCell ref="B6:B7"/>
    <mergeCell ref="D6:D7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52" r:id="rId1"/>
  <headerFooter alignWithMargins="0">
    <oddFooter>&amp;C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94"/>
  <sheetViews>
    <sheetView zoomScale="80" zoomScaleNormal="80" workbookViewId="0" topLeftCell="A61">
      <selection activeCell="C66" sqref="C66:G66"/>
    </sheetView>
  </sheetViews>
  <sheetFormatPr defaultColWidth="9.00390625" defaultRowHeight="12.75"/>
  <cols>
    <col min="1" max="1" width="11.25390625" style="0" customWidth="1"/>
    <col min="2" max="2" width="7.625" style="0" customWidth="1"/>
    <col min="3" max="3" width="7.25390625" style="0" customWidth="1"/>
    <col min="4" max="4" width="33.00390625" style="0" customWidth="1"/>
    <col min="5" max="5" width="13.875" style="0" customWidth="1"/>
    <col min="6" max="6" width="15.125" style="0" customWidth="1"/>
    <col min="7" max="7" width="14.625" style="0" customWidth="1"/>
    <col min="8" max="8" width="12.625" style="0" customWidth="1"/>
    <col min="9" max="9" width="10.625" style="0" customWidth="1"/>
    <col min="10" max="10" width="13.25390625" style="0" customWidth="1"/>
    <col min="11" max="11" width="11.75390625" style="0" customWidth="1"/>
    <col min="12" max="12" width="14.00390625" style="0" customWidth="1"/>
    <col min="13" max="13" width="11.375" style="0" customWidth="1"/>
    <col min="14" max="14" width="12.75390625" style="0" customWidth="1"/>
    <col min="15" max="15" width="10.875" style="0" customWidth="1"/>
    <col min="16" max="16" width="15.125" style="0" customWidth="1"/>
  </cols>
  <sheetData>
    <row r="1" spans="1:13" ht="12.75">
      <c r="A1" t="s">
        <v>310</v>
      </c>
      <c r="M1" t="s">
        <v>311</v>
      </c>
    </row>
    <row r="2" spans="12:14" ht="79.5" customHeight="1">
      <c r="L2" s="746" t="s">
        <v>410</v>
      </c>
      <c r="M2" s="756"/>
      <c r="N2" s="756"/>
    </row>
    <row r="3" spans="7:8" ht="12.75">
      <c r="G3" s="835" t="s">
        <v>492</v>
      </c>
      <c r="H3" s="835"/>
    </row>
    <row r="4" spans="1:16" ht="12.75">
      <c r="A4" s="835" t="s">
        <v>498</v>
      </c>
      <c r="B4" s="774"/>
      <c r="C4" s="774"/>
      <c r="D4" s="774"/>
      <c r="E4" s="774"/>
      <c r="F4" s="774"/>
      <c r="G4" s="774"/>
      <c r="H4" s="774"/>
      <c r="I4" s="774"/>
      <c r="J4" s="774"/>
      <c r="K4" s="774"/>
      <c r="L4" s="774"/>
      <c r="M4" s="774"/>
      <c r="N4" s="774"/>
      <c r="O4" s="774"/>
      <c r="P4" s="774"/>
    </row>
    <row r="5" spans="1:16" ht="12.75">
      <c r="A5" s="836" t="s">
        <v>537</v>
      </c>
      <c r="B5" s="836" t="s">
        <v>364</v>
      </c>
      <c r="C5" s="836" t="s">
        <v>439</v>
      </c>
      <c r="D5" s="772" t="s">
        <v>365</v>
      </c>
      <c r="E5" s="772" t="s">
        <v>201</v>
      </c>
      <c r="F5" s="772"/>
      <c r="G5" s="772"/>
      <c r="H5" s="772"/>
      <c r="I5" s="772"/>
      <c r="J5" s="772" t="s">
        <v>202</v>
      </c>
      <c r="K5" s="772"/>
      <c r="L5" s="772"/>
      <c r="M5" s="772"/>
      <c r="N5" s="772"/>
      <c r="O5" s="772"/>
      <c r="P5" s="780" t="s">
        <v>827</v>
      </c>
    </row>
    <row r="6" spans="1:16" ht="12.75">
      <c r="A6" s="772"/>
      <c r="B6" s="772"/>
      <c r="C6" s="772"/>
      <c r="D6" s="772"/>
      <c r="E6" s="780" t="s">
        <v>423</v>
      </c>
      <c r="F6" s="772" t="s">
        <v>843</v>
      </c>
      <c r="G6" s="772" t="s">
        <v>851</v>
      </c>
      <c r="H6" s="772"/>
      <c r="I6" s="772" t="s">
        <v>761</v>
      </c>
      <c r="J6" s="780" t="s">
        <v>423</v>
      </c>
      <c r="K6" s="772" t="s">
        <v>424</v>
      </c>
      <c r="L6" s="772" t="s">
        <v>843</v>
      </c>
      <c r="M6" s="772" t="s">
        <v>851</v>
      </c>
      <c r="N6" s="772"/>
      <c r="O6" s="772" t="s">
        <v>761</v>
      </c>
      <c r="P6" s="772"/>
    </row>
    <row r="7" spans="1:16" ht="12.75">
      <c r="A7" s="772"/>
      <c r="B7" s="772"/>
      <c r="C7" s="772"/>
      <c r="D7" s="772"/>
      <c r="E7" s="772"/>
      <c r="F7" s="772"/>
      <c r="G7" s="772" t="s">
        <v>686</v>
      </c>
      <c r="H7" s="772" t="s">
        <v>762</v>
      </c>
      <c r="I7" s="772"/>
      <c r="J7" s="772"/>
      <c r="K7" s="772"/>
      <c r="L7" s="772"/>
      <c r="M7" s="772" t="s">
        <v>686</v>
      </c>
      <c r="N7" s="772" t="s">
        <v>762</v>
      </c>
      <c r="O7" s="772"/>
      <c r="P7" s="772"/>
    </row>
    <row r="8" spans="1:16" ht="44.25" customHeight="1">
      <c r="A8" s="772"/>
      <c r="B8" s="772"/>
      <c r="C8" s="772"/>
      <c r="D8" s="772"/>
      <c r="E8" s="772"/>
      <c r="F8" s="772"/>
      <c r="G8" s="772"/>
      <c r="H8" s="772"/>
      <c r="I8" s="772"/>
      <c r="J8" s="772"/>
      <c r="K8" s="772"/>
      <c r="L8" s="772"/>
      <c r="M8" s="772"/>
      <c r="N8" s="772"/>
      <c r="O8" s="772"/>
      <c r="P8" s="772"/>
    </row>
    <row r="9" spans="1:16" ht="12.75">
      <c r="A9" s="709">
        <v>1</v>
      </c>
      <c r="B9" s="709">
        <v>2</v>
      </c>
      <c r="C9" s="709">
        <v>3</v>
      </c>
      <c r="D9" s="709">
        <v>4</v>
      </c>
      <c r="E9" s="710">
        <v>5</v>
      </c>
      <c r="F9" s="709">
        <v>6</v>
      </c>
      <c r="G9" s="709">
        <v>7</v>
      </c>
      <c r="H9" s="709">
        <v>8</v>
      </c>
      <c r="I9" s="709">
        <v>9</v>
      </c>
      <c r="J9" s="710">
        <v>10</v>
      </c>
      <c r="K9" s="709">
        <v>11</v>
      </c>
      <c r="L9" s="709">
        <v>12</v>
      </c>
      <c r="M9" s="709">
        <v>13</v>
      </c>
      <c r="N9" s="709">
        <v>14</v>
      </c>
      <c r="O9" s="709">
        <v>15</v>
      </c>
      <c r="P9" s="710">
        <v>16</v>
      </c>
    </row>
    <row r="10" spans="1:16" ht="12.75">
      <c r="A10" s="724" t="s">
        <v>462</v>
      </c>
      <c r="B10" s="725"/>
      <c r="C10" s="726"/>
      <c r="D10" s="729" t="s">
        <v>617</v>
      </c>
      <c r="E10" s="728">
        <v>2385000</v>
      </c>
      <c r="F10" s="727">
        <v>2385000</v>
      </c>
      <c r="G10" s="727">
        <v>1603858</v>
      </c>
      <c r="H10" s="727">
        <v>41000</v>
      </c>
      <c r="I10" s="727">
        <v>0</v>
      </c>
      <c r="J10" s="728">
        <v>10</v>
      </c>
      <c r="K10" s="727">
        <v>0</v>
      </c>
      <c r="L10" s="727">
        <v>10</v>
      </c>
      <c r="M10" s="727">
        <v>0</v>
      </c>
      <c r="N10" s="727">
        <v>0</v>
      </c>
      <c r="O10" s="727">
        <v>0</v>
      </c>
      <c r="P10" s="728">
        <f aca="true" t="shared" si="0" ref="P10:P41">E10+J10</f>
        <v>2385010</v>
      </c>
    </row>
    <row r="11" spans="1:16" ht="12.75">
      <c r="A11" s="724" t="s">
        <v>822</v>
      </c>
      <c r="B11" s="725"/>
      <c r="C11" s="726"/>
      <c r="D11" s="729" t="s">
        <v>617</v>
      </c>
      <c r="E11" s="728">
        <v>2385000</v>
      </c>
      <c r="F11" s="727">
        <v>2385000</v>
      </c>
      <c r="G11" s="727">
        <v>1603858</v>
      </c>
      <c r="H11" s="727">
        <v>41000</v>
      </c>
      <c r="I11" s="727">
        <v>0</v>
      </c>
      <c r="J11" s="728">
        <v>10</v>
      </c>
      <c r="K11" s="727">
        <v>0</v>
      </c>
      <c r="L11" s="727">
        <v>10</v>
      </c>
      <c r="M11" s="727">
        <v>0</v>
      </c>
      <c r="N11" s="727">
        <v>0</v>
      </c>
      <c r="O11" s="727">
        <v>0</v>
      </c>
      <c r="P11" s="728">
        <f t="shared" si="0"/>
        <v>2385010</v>
      </c>
    </row>
    <row r="12" spans="1:16" ht="76.5">
      <c r="A12" s="730" t="s">
        <v>463</v>
      </c>
      <c r="B12" s="730" t="s">
        <v>559</v>
      </c>
      <c r="C12" s="731" t="s">
        <v>794</v>
      </c>
      <c r="D12" s="732" t="s">
        <v>312</v>
      </c>
      <c r="E12" s="733">
        <v>2337000</v>
      </c>
      <c r="F12" s="734">
        <v>2337000</v>
      </c>
      <c r="G12" s="734">
        <v>1603858</v>
      </c>
      <c r="H12" s="734">
        <v>41000</v>
      </c>
      <c r="I12" s="734">
        <v>0</v>
      </c>
      <c r="J12" s="733">
        <v>10</v>
      </c>
      <c r="K12" s="734">
        <v>0</v>
      </c>
      <c r="L12" s="734">
        <v>10</v>
      </c>
      <c r="M12" s="734">
        <v>0</v>
      </c>
      <c r="N12" s="734">
        <v>0</v>
      </c>
      <c r="O12" s="734">
        <v>0</v>
      </c>
      <c r="P12" s="733">
        <f t="shared" si="0"/>
        <v>2337010</v>
      </c>
    </row>
    <row r="13" spans="1:16" ht="25.5">
      <c r="A13" s="730" t="s">
        <v>560</v>
      </c>
      <c r="B13" s="730" t="s">
        <v>768</v>
      </c>
      <c r="C13" s="731" t="s">
        <v>682</v>
      </c>
      <c r="D13" s="732" t="s">
        <v>561</v>
      </c>
      <c r="E13" s="733">
        <v>48000</v>
      </c>
      <c r="F13" s="734">
        <v>48000</v>
      </c>
      <c r="G13" s="734">
        <v>0</v>
      </c>
      <c r="H13" s="734">
        <v>0</v>
      </c>
      <c r="I13" s="734">
        <v>0</v>
      </c>
      <c r="J13" s="733">
        <v>0</v>
      </c>
      <c r="K13" s="734">
        <v>0</v>
      </c>
      <c r="L13" s="734">
        <v>0</v>
      </c>
      <c r="M13" s="734">
        <v>0</v>
      </c>
      <c r="N13" s="734">
        <v>0</v>
      </c>
      <c r="O13" s="734">
        <v>0</v>
      </c>
      <c r="P13" s="733">
        <f t="shared" si="0"/>
        <v>48000</v>
      </c>
    </row>
    <row r="14" spans="1:16" ht="25.5">
      <c r="A14" s="724" t="s">
        <v>562</v>
      </c>
      <c r="B14" s="725"/>
      <c r="C14" s="726"/>
      <c r="D14" s="729" t="s">
        <v>624</v>
      </c>
      <c r="E14" s="728">
        <v>13051188.11</v>
      </c>
      <c r="F14" s="727">
        <v>13051188.11</v>
      </c>
      <c r="G14" s="727">
        <v>26195.31</v>
      </c>
      <c r="H14" s="727">
        <v>0</v>
      </c>
      <c r="I14" s="727">
        <v>0</v>
      </c>
      <c r="J14" s="728">
        <v>279286</v>
      </c>
      <c r="K14" s="727">
        <v>279286</v>
      </c>
      <c r="L14" s="727">
        <v>0</v>
      </c>
      <c r="M14" s="727">
        <v>0</v>
      </c>
      <c r="N14" s="727">
        <v>0</v>
      </c>
      <c r="O14" s="727">
        <v>279286</v>
      </c>
      <c r="P14" s="728">
        <f t="shared" si="0"/>
        <v>13330474.11</v>
      </c>
    </row>
    <row r="15" spans="1:16" ht="25.5">
      <c r="A15" s="724" t="s">
        <v>563</v>
      </c>
      <c r="B15" s="725"/>
      <c r="C15" s="726"/>
      <c r="D15" s="729" t="s">
        <v>624</v>
      </c>
      <c r="E15" s="728">
        <v>13051188.11</v>
      </c>
      <c r="F15" s="727">
        <v>13051188.11</v>
      </c>
      <c r="G15" s="727">
        <v>26195.31</v>
      </c>
      <c r="H15" s="727">
        <v>0</v>
      </c>
      <c r="I15" s="727">
        <v>0</v>
      </c>
      <c r="J15" s="728">
        <v>279286</v>
      </c>
      <c r="K15" s="727">
        <v>279286</v>
      </c>
      <c r="L15" s="727">
        <v>0</v>
      </c>
      <c r="M15" s="727">
        <v>0</v>
      </c>
      <c r="N15" s="727">
        <v>0</v>
      </c>
      <c r="O15" s="727">
        <v>279286</v>
      </c>
      <c r="P15" s="728">
        <f t="shared" si="0"/>
        <v>13330474.11</v>
      </c>
    </row>
    <row r="16" spans="1:16" ht="25.5">
      <c r="A16" s="730" t="s">
        <v>577</v>
      </c>
      <c r="B16" s="730" t="s">
        <v>768</v>
      </c>
      <c r="C16" s="731" t="s">
        <v>682</v>
      </c>
      <c r="D16" s="732" t="s">
        <v>561</v>
      </c>
      <c r="E16" s="733">
        <v>20000</v>
      </c>
      <c r="F16" s="734">
        <v>20000</v>
      </c>
      <c r="G16" s="734">
        <v>0</v>
      </c>
      <c r="H16" s="734">
        <v>0</v>
      </c>
      <c r="I16" s="734">
        <v>0</v>
      </c>
      <c r="J16" s="733">
        <v>0</v>
      </c>
      <c r="K16" s="734">
        <v>0</v>
      </c>
      <c r="L16" s="734">
        <v>0</v>
      </c>
      <c r="M16" s="734">
        <v>0</v>
      </c>
      <c r="N16" s="734">
        <v>0</v>
      </c>
      <c r="O16" s="734">
        <v>0</v>
      </c>
      <c r="P16" s="733">
        <f t="shared" si="0"/>
        <v>20000</v>
      </c>
    </row>
    <row r="17" spans="1:16" ht="12.75">
      <c r="A17" s="730" t="s">
        <v>503</v>
      </c>
      <c r="B17" s="730" t="s">
        <v>504</v>
      </c>
      <c r="C17" s="731" t="s">
        <v>505</v>
      </c>
      <c r="D17" s="732" t="s">
        <v>506</v>
      </c>
      <c r="E17" s="733">
        <v>32900</v>
      </c>
      <c r="F17" s="734">
        <v>32900</v>
      </c>
      <c r="G17" s="734">
        <v>0</v>
      </c>
      <c r="H17" s="734">
        <v>0</v>
      </c>
      <c r="I17" s="734">
        <v>0</v>
      </c>
      <c r="J17" s="733">
        <v>0</v>
      </c>
      <c r="K17" s="734">
        <v>0</v>
      </c>
      <c r="L17" s="734">
        <v>0</v>
      </c>
      <c r="M17" s="734">
        <v>0</v>
      </c>
      <c r="N17" s="734">
        <v>0</v>
      </c>
      <c r="O17" s="734">
        <v>0</v>
      </c>
      <c r="P17" s="733">
        <f t="shared" si="0"/>
        <v>32900</v>
      </c>
    </row>
    <row r="18" spans="1:16" ht="25.5">
      <c r="A18" s="730" t="s">
        <v>564</v>
      </c>
      <c r="B18" s="730" t="s">
        <v>240</v>
      </c>
      <c r="C18" s="731" t="s">
        <v>60</v>
      </c>
      <c r="D18" s="732" t="s">
        <v>241</v>
      </c>
      <c r="E18" s="733">
        <v>11582385</v>
      </c>
      <c r="F18" s="734">
        <v>11582385</v>
      </c>
      <c r="G18" s="734">
        <v>0</v>
      </c>
      <c r="H18" s="734">
        <v>0</v>
      </c>
      <c r="I18" s="734">
        <v>0</v>
      </c>
      <c r="J18" s="733">
        <v>229286</v>
      </c>
      <c r="K18" s="734">
        <v>229286</v>
      </c>
      <c r="L18" s="734">
        <v>0</v>
      </c>
      <c r="M18" s="734">
        <v>0</v>
      </c>
      <c r="N18" s="734">
        <v>0</v>
      </c>
      <c r="O18" s="734">
        <v>229286</v>
      </c>
      <c r="P18" s="733">
        <f t="shared" si="0"/>
        <v>11811671</v>
      </c>
    </row>
    <row r="19" spans="1:16" ht="51">
      <c r="A19" s="730" t="s">
        <v>565</v>
      </c>
      <c r="B19" s="730" t="s">
        <v>440</v>
      </c>
      <c r="C19" s="731" t="s">
        <v>441</v>
      </c>
      <c r="D19" s="732" t="s">
        <v>442</v>
      </c>
      <c r="E19" s="733">
        <v>754709</v>
      </c>
      <c r="F19" s="734">
        <v>754709</v>
      </c>
      <c r="G19" s="734">
        <v>0</v>
      </c>
      <c r="H19" s="734">
        <v>0</v>
      </c>
      <c r="I19" s="734">
        <v>0</v>
      </c>
      <c r="J19" s="733">
        <v>50000</v>
      </c>
      <c r="K19" s="734">
        <v>50000</v>
      </c>
      <c r="L19" s="734">
        <v>0</v>
      </c>
      <c r="M19" s="734">
        <v>0</v>
      </c>
      <c r="N19" s="734">
        <v>0</v>
      </c>
      <c r="O19" s="734">
        <v>50000</v>
      </c>
      <c r="P19" s="733">
        <f t="shared" si="0"/>
        <v>804709</v>
      </c>
    </row>
    <row r="20" spans="1:16" ht="25.5">
      <c r="A20" s="730" t="s">
        <v>566</v>
      </c>
      <c r="B20" s="730" t="s">
        <v>636</v>
      </c>
      <c r="C20" s="731" t="s">
        <v>792</v>
      </c>
      <c r="D20" s="732" t="s">
        <v>62</v>
      </c>
      <c r="E20" s="733">
        <v>10000</v>
      </c>
      <c r="F20" s="734">
        <v>10000</v>
      </c>
      <c r="G20" s="734">
        <v>0</v>
      </c>
      <c r="H20" s="734">
        <v>0</v>
      </c>
      <c r="I20" s="734">
        <v>0</v>
      </c>
      <c r="J20" s="733">
        <v>0</v>
      </c>
      <c r="K20" s="734">
        <v>0</v>
      </c>
      <c r="L20" s="734">
        <v>0</v>
      </c>
      <c r="M20" s="734">
        <v>0</v>
      </c>
      <c r="N20" s="734">
        <v>0</v>
      </c>
      <c r="O20" s="734">
        <v>0</v>
      </c>
      <c r="P20" s="733">
        <f t="shared" si="0"/>
        <v>10000</v>
      </c>
    </row>
    <row r="21" spans="1:16" ht="38.25">
      <c r="A21" s="730" t="s">
        <v>464</v>
      </c>
      <c r="B21" s="730" t="s">
        <v>586</v>
      </c>
      <c r="C21" s="731" t="s">
        <v>792</v>
      </c>
      <c r="D21" s="732" t="s">
        <v>443</v>
      </c>
      <c r="E21" s="733">
        <v>34694.11</v>
      </c>
      <c r="F21" s="734">
        <v>34694.11</v>
      </c>
      <c r="G21" s="734">
        <v>26195.31</v>
      </c>
      <c r="H21" s="734">
        <v>0</v>
      </c>
      <c r="I21" s="734">
        <v>0</v>
      </c>
      <c r="J21" s="733">
        <v>0</v>
      </c>
      <c r="K21" s="734">
        <v>0</v>
      </c>
      <c r="L21" s="734">
        <v>0</v>
      </c>
      <c r="M21" s="734">
        <v>0</v>
      </c>
      <c r="N21" s="734">
        <v>0</v>
      </c>
      <c r="O21" s="734">
        <v>0</v>
      </c>
      <c r="P21" s="733">
        <f t="shared" si="0"/>
        <v>34694.11</v>
      </c>
    </row>
    <row r="22" spans="1:16" ht="25.5">
      <c r="A22" s="730" t="s">
        <v>567</v>
      </c>
      <c r="B22" s="730" t="s">
        <v>587</v>
      </c>
      <c r="C22" s="731" t="s">
        <v>792</v>
      </c>
      <c r="D22" s="732" t="s">
        <v>568</v>
      </c>
      <c r="E22" s="733">
        <v>20000</v>
      </c>
      <c r="F22" s="734">
        <v>20000</v>
      </c>
      <c r="G22" s="734">
        <v>0</v>
      </c>
      <c r="H22" s="734">
        <v>0</v>
      </c>
      <c r="I22" s="734">
        <v>0</v>
      </c>
      <c r="J22" s="733">
        <v>0</v>
      </c>
      <c r="K22" s="734">
        <v>0</v>
      </c>
      <c r="L22" s="734">
        <v>0</v>
      </c>
      <c r="M22" s="734">
        <v>0</v>
      </c>
      <c r="N22" s="734">
        <v>0</v>
      </c>
      <c r="O22" s="734">
        <v>0</v>
      </c>
      <c r="P22" s="733">
        <f t="shared" si="0"/>
        <v>20000</v>
      </c>
    </row>
    <row r="23" spans="1:16" ht="51">
      <c r="A23" s="730" t="s">
        <v>599</v>
      </c>
      <c r="B23" s="730" t="s">
        <v>604</v>
      </c>
      <c r="C23" s="731" t="s">
        <v>791</v>
      </c>
      <c r="D23" s="732" t="s">
        <v>444</v>
      </c>
      <c r="E23" s="733">
        <v>31000</v>
      </c>
      <c r="F23" s="734">
        <v>31000</v>
      </c>
      <c r="G23" s="734">
        <v>0</v>
      </c>
      <c r="H23" s="734">
        <v>0</v>
      </c>
      <c r="I23" s="734">
        <v>0</v>
      </c>
      <c r="J23" s="733">
        <v>0</v>
      </c>
      <c r="K23" s="734">
        <v>0</v>
      </c>
      <c r="L23" s="734">
        <v>0</v>
      </c>
      <c r="M23" s="734">
        <v>0</v>
      </c>
      <c r="N23" s="734">
        <v>0</v>
      </c>
      <c r="O23" s="734">
        <v>0</v>
      </c>
      <c r="P23" s="733">
        <f t="shared" si="0"/>
        <v>31000</v>
      </c>
    </row>
    <row r="24" spans="1:16" ht="25.5">
      <c r="A24" s="730" t="s">
        <v>600</v>
      </c>
      <c r="B24" s="730" t="s">
        <v>883</v>
      </c>
      <c r="C24" s="731" t="s">
        <v>790</v>
      </c>
      <c r="D24" s="732" t="s">
        <v>445</v>
      </c>
      <c r="E24" s="733">
        <v>173000</v>
      </c>
      <c r="F24" s="734">
        <v>173000</v>
      </c>
      <c r="G24" s="734">
        <v>0</v>
      </c>
      <c r="H24" s="734">
        <v>0</v>
      </c>
      <c r="I24" s="734">
        <v>0</v>
      </c>
      <c r="J24" s="733">
        <v>0</v>
      </c>
      <c r="K24" s="734">
        <v>0</v>
      </c>
      <c r="L24" s="734">
        <v>0</v>
      </c>
      <c r="M24" s="734">
        <v>0</v>
      </c>
      <c r="N24" s="734">
        <v>0</v>
      </c>
      <c r="O24" s="734">
        <v>0</v>
      </c>
      <c r="P24" s="733">
        <f t="shared" si="0"/>
        <v>173000</v>
      </c>
    </row>
    <row r="25" spans="1:16" ht="25.5">
      <c r="A25" s="730" t="s">
        <v>601</v>
      </c>
      <c r="B25" s="730" t="s">
        <v>605</v>
      </c>
      <c r="C25" s="731" t="s">
        <v>793</v>
      </c>
      <c r="D25" s="732" t="s">
        <v>446</v>
      </c>
      <c r="E25" s="733">
        <v>90000</v>
      </c>
      <c r="F25" s="734">
        <v>90000</v>
      </c>
      <c r="G25" s="734">
        <v>0</v>
      </c>
      <c r="H25" s="734">
        <v>0</v>
      </c>
      <c r="I25" s="734">
        <v>0</v>
      </c>
      <c r="J25" s="733">
        <v>0</v>
      </c>
      <c r="K25" s="734">
        <v>0</v>
      </c>
      <c r="L25" s="734">
        <v>0</v>
      </c>
      <c r="M25" s="734">
        <v>0</v>
      </c>
      <c r="N25" s="734">
        <v>0</v>
      </c>
      <c r="O25" s="734">
        <v>0</v>
      </c>
      <c r="P25" s="733">
        <f t="shared" si="0"/>
        <v>90000</v>
      </c>
    </row>
    <row r="26" spans="1:16" ht="38.25">
      <c r="A26" s="730" t="s">
        <v>570</v>
      </c>
      <c r="B26" s="730" t="s">
        <v>46</v>
      </c>
      <c r="C26" s="731" t="s">
        <v>292</v>
      </c>
      <c r="D26" s="732" t="s">
        <v>47</v>
      </c>
      <c r="E26" s="733">
        <v>10000</v>
      </c>
      <c r="F26" s="734">
        <v>10000</v>
      </c>
      <c r="G26" s="734">
        <v>0</v>
      </c>
      <c r="H26" s="734">
        <v>0</v>
      </c>
      <c r="I26" s="734">
        <v>0</v>
      </c>
      <c r="J26" s="733">
        <v>0</v>
      </c>
      <c r="K26" s="734">
        <v>0</v>
      </c>
      <c r="L26" s="734">
        <v>0</v>
      </c>
      <c r="M26" s="734">
        <v>0</v>
      </c>
      <c r="N26" s="734">
        <v>0</v>
      </c>
      <c r="O26" s="734">
        <v>0</v>
      </c>
      <c r="P26" s="733">
        <f t="shared" si="0"/>
        <v>10000</v>
      </c>
    </row>
    <row r="27" spans="1:16" ht="25.5">
      <c r="A27" s="730" t="s">
        <v>465</v>
      </c>
      <c r="B27" s="730" t="s">
        <v>580</v>
      </c>
      <c r="C27" s="731" t="s">
        <v>765</v>
      </c>
      <c r="D27" s="732" t="s">
        <v>581</v>
      </c>
      <c r="E27" s="733">
        <v>45500</v>
      </c>
      <c r="F27" s="734">
        <v>45500</v>
      </c>
      <c r="G27" s="734">
        <v>0</v>
      </c>
      <c r="H27" s="734">
        <v>0</v>
      </c>
      <c r="I27" s="734">
        <v>0</v>
      </c>
      <c r="J27" s="733">
        <v>0</v>
      </c>
      <c r="K27" s="734">
        <v>0</v>
      </c>
      <c r="L27" s="734">
        <v>0</v>
      </c>
      <c r="M27" s="734">
        <v>0</v>
      </c>
      <c r="N27" s="734">
        <v>0</v>
      </c>
      <c r="O27" s="734">
        <v>0</v>
      </c>
      <c r="P27" s="733">
        <f t="shared" si="0"/>
        <v>45500</v>
      </c>
    </row>
    <row r="28" spans="1:16" ht="38.25">
      <c r="A28" s="730" t="s">
        <v>573</v>
      </c>
      <c r="B28" s="730" t="s">
        <v>590</v>
      </c>
      <c r="C28" s="731" t="s">
        <v>713</v>
      </c>
      <c r="D28" s="732" t="s">
        <v>447</v>
      </c>
      <c r="E28" s="733">
        <v>35000</v>
      </c>
      <c r="F28" s="734">
        <v>35000</v>
      </c>
      <c r="G28" s="734">
        <v>0</v>
      </c>
      <c r="H28" s="734">
        <v>0</v>
      </c>
      <c r="I28" s="734">
        <v>0</v>
      </c>
      <c r="J28" s="733">
        <v>0</v>
      </c>
      <c r="K28" s="734">
        <v>0</v>
      </c>
      <c r="L28" s="734">
        <v>0</v>
      </c>
      <c r="M28" s="734">
        <v>0</v>
      </c>
      <c r="N28" s="734">
        <v>0</v>
      </c>
      <c r="O28" s="734">
        <v>0</v>
      </c>
      <c r="P28" s="733">
        <f t="shared" si="0"/>
        <v>35000</v>
      </c>
    </row>
    <row r="29" spans="1:16" ht="25.5">
      <c r="A29" s="730" t="s">
        <v>591</v>
      </c>
      <c r="B29" s="730" t="s">
        <v>594</v>
      </c>
      <c r="C29" s="731" t="s">
        <v>592</v>
      </c>
      <c r="D29" s="732" t="s">
        <v>593</v>
      </c>
      <c r="E29" s="733">
        <v>36000</v>
      </c>
      <c r="F29" s="734">
        <v>36000</v>
      </c>
      <c r="G29" s="734">
        <v>0</v>
      </c>
      <c r="H29" s="734">
        <v>0</v>
      </c>
      <c r="I29" s="734">
        <v>0</v>
      </c>
      <c r="J29" s="733">
        <v>0</v>
      </c>
      <c r="K29" s="734">
        <v>0</v>
      </c>
      <c r="L29" s="734">
        <v>0</v>
      </c>
      <c r="M29" s="734">
        <v>0</v>
      </c>
      <c r="N29" s="734">
        <v>0</v>
      </c>
      <c r="O29" s="734">
        <v>0</v>
      </c>
      <c r="P29" s="733">
        <f t="shared" si="0"/>
        <v>36000</v>
      </c>
    </row>
    <row r="30" spans="1:16" ht="25.5">
      <c r="A30" s="730" t="s">
        <v>572</v>
      </c>
      <c r="B30" s="730" t="s">
        <v>589</v>
      </c>
      <c r="C30" s="731" t="s">
        <v>289</v>
      </c>
      <c r="D30" s="732" t="s">
        <v>571</v>
      </c>
      <c r="E30" s="733">
        <v>176000</v>
      </c>
      <c r="F30" s="734">
        <v>176000</v>
      </c>
      <c r="G30" s="734">
        <v>0</v>
      </c>
      <c r="H30" s="734">
        <v>0</v>
      </c>
      <c r="I30" s="734">
        <v>0</v>
      </c>
      <c r="J30" s="733">
        <v>0</v>
      </c>
      <c r="K30" s="734">
        <v>0</v>
      </c>
      <c r="L30" s="734">
        <v>0</v>
      </c>
      <c r="M30" s="734">
        <v>0</v>
      </c>
      <c r="N30" s="734">
        <v>0</v>
      </c>
      <c r="O30" s="734">
        <v>0</v>
      </c>
      <c r="P30" s="733">
        <f t="shared" si="0"/>
        <v>176000</v>
      </c>
    </row>
    <row r="31" spans="1:16" ht="38.25">
      <c r="A31" s="724" t="s">
        <v>466</v>
      </c>
      <c r="B31" s="725"/>
      <c r="C31" s="726"/>
      <c r="D31" s="729" t="s">
        <v>467</v>
      </c>
      <c r="E31" s="728">
        <v>22175372.38</v>
      </c>
      <c r="F31" s="727">
        <v>22175372.38</v>
      </c>
      <c r="G31" s="727">
        <v>14956365.61</v>
      </c>
      <c r="H31" s="727">
        <v>2702131.6</v>
      </c>
      <c r="I31" s="727">
        <v>0</v>
      </c>
      <c r="J31" s="728">
        <v>397669</v>
      </c>
      <c r="K31" s="727">
        <v>137669</v>
      </c>
      <c r="L31" s="727">
        <v>260000</v>
      </c>
      <c r="M31" s="727">
        <v>0</v>
      </c>
      <c r="N31" s="727">
        <v>0</v>
      </c>
      <c r="O31" s="727">
        <v>137669</v>
      </c>
      <c r="P31" s="728">
        <f t="shared" si="0"/>
        <v>22573041.38</v>
      </c>
    </row>
    <row r="32" spans="1:16" ht="38.25">
      <c r="A32" s="724" t="s">
        <v>468</v>
      </c>
      <c r="B32" s="725"/>
      <c r="C32" s="726"/>
      <c r="D32" s="729" t="s">
        <v>619</v>
      </c>
      <c r="E32" s="728">
        <v>22175372.38</v>
      </c>
      <c r="F32" s="727">
        <v>22175372.38</v>
      </c>
      <c r="G32" s="727">
        <v>14956365.61</v>
      </c>
      <c r="H32" s="727">
        <v>2702131.6</v>
      </c>
      <c r="I32" s="727">
        <v>0</v>
      </c>
      <c r="J32" s="728">
        <v>397669</v>
      </c>
      <c r="K32" s="727">
        <v>137669</v>
      </c>
      <c r="L32" s="727">
        <v>260000</v>
      </c>
      <c r="M32" s="727">
        <v>0</v>
      </c>
      <c r="N32" s="727">
        <v>0</v>
      </c>
      <c r="O32" s="727">
        <v>137669</v>
      </c>
      <c r="P32" s="728">
        <f t="shared" si="0"/>
        <v>22573041.38</v>
      </c>
    </row>
    <row r="33" spans="1:16" ht="12.75">
      <c r="A33" s="730" t="s">
        <v>469</v>
      </c>
      <c r="B33" s="730" t="s">
        <v>606</v>
      </c>
      <c r="C33" s="731" t="s">
        <v>366</v>
      </c>
      <c r="D33" s="732" t="s">
        <v>367</v>
      </c>
      <c r="E33" s="733">
        <v>874931.67</v>
      </c>
      <c r="F33" s="734">
        <v>874931.67</v>
      </c>
      <c r="G33" s="734">
        <v>582309.65</v>
      </c>
      <c r="H33" s="734">
        <v>86990.4</v>
      </c>
      <c r="I33" s="734">
        <v>0</v>
      </c>
      <c r="J33" s="733">
        <v>0</v>
      </c>
      <c r="K33" s="734">
        <v>0</v>
      </c>
      <c r="L33" s="734">
        <v>0</v>
      </c>
      <c r="M33" s="734">
        <v>0</v>
      </c>
      <c r="N33" s="734">
        <v>0</v>
      </c>
      <c r="O33" s="734">
        <v>0</v>
      </c>
      <c r="P33" s="733">
        <f t="shared" si="0"/>
        <v>874931.67</v>
      </c>
    </row>
    <row r="34" spans="1:16" ht="63.75">
      <c r="A34" s="730" t="s">
        <v>578</v>
      </c>
      <c r="B34" s="730" t="s">
        <v>306</v>
      </c>
      <c r="C34" s="731" t="s">
        <v>307</v>
      </c>
      <c r="D34" s="732" t="s">
        <v>368</v>
      </c>
      <c r="E34" s="733">
        <v>19721860.519999996</v>
      </c>
      <c r="F34" s="734">
        <v>19721860.519999996</v>
      </c>
      <c r="G34" s="734">
        <v>13205429.71</v>
      </c>
      <c r="H34" s="734">
        <v>2576738.49</v>
      </c>
      <c r="I34" s="734">
        <v>0</v>
      </c>
      <c r="J34" s="733">
        <v>397669</v>
      </c>
      <c r="K34" s="734">
        <v>137669</v>
      </c>
      <c r="L34" s="734">
        <v>260000</v>
      </c>
      <c r="M34" s="734">
        <v>0</v>
      </c>
      <c r="N34" s="734">
        <v>0</v>
      </c>
      <c r="O34" s="734">
        <v>137669</v>
      </c>
      <c r="P34" s="733">
        <f t="shared" si="0"/>
        <v>20119529.519999996</v>
      </c>
    </row>
    <row r="35" spans="1:16" ht="51">
      <c r="A35" s="730" t="s">
        <v>470</v>
      </c>
      <c r="B35" s="730" t="s">
        <v>790</v>
      </c>
      <c r="C35" s="731" t="s">
        <v>290</v>
      </c>
      <c r="D35" s="732" t="s">
        <v>369</v>
      </c>
      <c r="E35" s="733">
        <v>132787</v>
      </c>
      <c r="F35" s="734">
        <v>132787</v>
      </c>
      <c r="G35" s="734">
        <v>99858.78</v>
      </c>
      <c r="H35" s="734">
        <v>7931.71</v>
      </c>
      <c r="I35" s="734">
        <v>0</v>
      </c>
      <c r="J35" s="733">
        <v>0</v>
      </c>
      <c r="K35" s="734">
        <v>0</v>
      </c>
      <c r="L35" s="734">
        <v>0</v>
      </c>
      <c r="M35" s="734">
        <v>0</v>
      </c>
      <c r="N35" s="734">
        <v>0</v>
      </c>
      <c r="O35" s="734">
        <v>0</v>
      </c>
      <c r="P35" s="733">
        <f t="shared" si="0"/>
        <v>132787</v>
      </c>
    </row>
    <row r="36" spans="1:16" ht="25.5">
      <c r="A36" s="730" t="s">
        <v>471</v>
      </c>
      <c r="B36" s="730" t="s">
        <v>579</v>
      </c>
      <c r="C36" s="731" t="s">
        <v>291</v>
      </c>
      <c r="D36" s="732" t="s">
        <v>370</v>
      </c>
      <c r="E36" s="733">
        <v>562990</v>
      </c>
      <c r="F36" s="734">
        <v>562990</v>
      </c>
      <c r="G36" s="734">
        <v>432400</v>
      </c>
      <c r="H36" s="734">
        <v>600</v>
      </c>
      <c r="I36" s="734">
        <v>0</v>
      </c>
      <c r="J36" s="733">
        <v>0</v>
      </c>
      <c r="K36" s="734">
        <v>0</v>
      </c>
      <c r="L36" s="734">
        <v>0</v>
      </c>
      <c r="M36" s="734">
        <v>0</v>
      </c>
      <c r="N36" s="734">
        <v>0</v>
      </c>
      <c r="O36" s="734">
        <v>0</v>
      </c>
      <c r="P36" s="733">
        <f t="shared" si="0"/>
        <v>562990</v>
      </c>
    </row>
    <row r="37" spans="1:16" ht="25.5">
      <c r="A37" s="730" t="s">
        <v>472</v>
      </c>
      <c r="B37" s="730" t="s">
        <v>448</v>
      </c>
      <c r="C37" s="731" t="s">
        <v>291</v>
      </c>
      <c r="D37" s="732" t="s">
        <v>451</v>
      </c>
      <c r="E37" s="733">
        <v>677087</v>
      </c>
      <c r="F37" s="734">
        <v>677087</v>
      </c>
      <c r="G37" s="734">
        <v>544400</v>
      </c>
      <c r="H37" s="734">
        <v>1500</v>
      </c>
      <c r="I37" s="734">
        <v>0</v>
      </c>
      <c r="J37" s="733">
        <v>0</v>
      </c>
      <c r="K37" s="734">
        <v>0</v>
      </c>
      <c r="L37" s="734">
        <v>0</v>
      </c>
      <c r="M37" s="734">
        <v>0</v>
      </c>
      <c r="N37" s="734">
        <v>0</v>
      </c>
      <c r="O37" s="734">
        <v>0</v>
      </c>
      <c r="P37" s="733">
        <f t="shared" si="0"/>
        <v>677087</v>
      </c>
    </row>
    <row r="38" spans="1:16" ht="25.5">
      <c r="A38" s="730" t="s">
        <v>602</v>
      </c>
      <c r="B38" s="730" t="s">
        <v>885</v>
      </c>
      <c r="C38" s="731" t="s">
        <v>291</v>
      </c>
      <c r="D38" s="732" t="s">
        <v>452</v>
      </c>
      <c r="E38" s="733">
        <v>31110</v>
      </c>
      <c r="F38" s="734">
        <v>31110</v>
      </c>
      <c r="G38" s="734">
        <v>0</v>
      </c>
      <c r="H38" s="734">
        <v>0</v>
      </c>
      <c r="I38" s="734">
        <v>0</v>
      </c>
      <c r="J38" s="733">
        <v>0</v>
      </c>
      <c r="K38" s="734">
        <v>0</v>
      </c>
      <c r="L38" s="734">
        <v>0</v>
      </c>
      <c r="M38" s="734">
        <v>0</v>
      </c>
      <c r="N38" s="734">
        <v>0</v>
      </c>
      <c r="O38" s="734">
        <v>0</v>
      </c>
      <c r="P38" s="733">
        <f t="shared" si="0"/>
        <v>31110</v>
      </c>
    </row>
    <row r="39" spans="1:16" ht="25.5">
      <c r="A39" s="730" t="s">
        <v>473</v>
      </c>
      <c r="B39" s="730" t="s">
        <v>371</v>
      </c>
      <c r="C39" s="731" t="s">
        <v>291</v>
      </c>
      <c r="D39" s="732" t="s">
        <v>372</v>
      </c>
      <c r="E39" s="733">
        <v>34783.1</v>
      </c>
      <c r="F39" s="734">
        <v>34783.1</v>
      </c>
      <c r="G39" s="734">
        <v>27828.77</v>
      </c>
      <c r="H39" s="734">
        <v>0</v>
      </c>
      <c r="I39" s="734">
        <v>0</v>
      </c>
      <c r="J39" s="733">
        <v>0</v>
      </c>
      <c r="K39" s="734">
        <v>0</v>
      </c>
      <c r="L39" s="734">
        <v>0</v>
      </c>
      <c r="M39" s="734">
        <v>0</v>
      </c>
      <c r="N39" s="734">
        <v>0</v>
      </c>
      <c r="O39" s="734">
        <v>0</v>
      </c>
      <c r="P39" s="733">
        <f t="shared" si="0"/>
        <v>34783.1</v>
      </c>
    </row>
    <row r="40" spans="1:16" ht="38.25">
      <c r="A40" s="730" t="s">
        <v>474</v>
      </c>
      <c r="B40" s="730" t="s">
        <v>373</v>
      </c>
      <c r="C40" s="731" t="s">
        <v>292</v>
      </c>
      <c r="D40" s="732" t="s">
        <v>0</v>
      </c>
      <c r="E40" s="733">
        <v>139823.09</v>
      </c>
      <c r="F40" s="734">
        <v>139823.09</v>
      </c>
      <c r="G40" s="734">
        <v>64138.7</v>
      </c>
      <c r="H40" s="734">
        <v>28371</v>
      </c>
      <c r="I40" s="734">
        <v>0</v>
      </c>
      <c r="J40" s="733">
        <v>0</v>
      </c>
      <c r="K40" s="734">
        <v>0</v>
      </c>
      <c r="L40" s="734">
        <v>0</v>
      </c>
      <c r="M40" s="734">
        <v>0</v>
      </c>
      <c r="N40" s="734">
        <v>0</v>
      </c>
      <c r="O40" s="734">
        <v>0</v>
      </c>
      <c r="P40" s="733">
        <f t="shared" si="0"/>
        <v>139823.09</v>
      </c>
    </row>
    <row r="41" spans="1:16" ht="25.5">
      <c r="A41" s="724" t="s">
        <v>300</v>
      </c>
      <c r="B41" s="725"/>
      <c r="C41" s="726"/>
      <c r="D41" s="729" t="s">
        <v>475</v>
      </c>
      <c r="E41" s="728">
        <v>4486906</v>
      </c>
      <c r="F41" s="727">
        <v>4486906</v>
      </c>
      <c r="G41" s="727">
        <v>3083395</v>
      </c>
      <c r="H41" s="727">
        <v>187625</v>
      </c>
      <c r="I41" s="727">
        <v>0</v>
      </c>
      <c r="J41" s="728">
        <v>800000</v>
      </c>
      <c r="K41" s="727">
        <v>0</v>
      </c>
      <c r="L41" s="727">
        <v>800000</v>
      </c>
      <c r="M41" s="727">
        <v>110000</v>
      </c>
      <c r="N41" s="727">
        <v>25000</v>
      </c>
      <c r="O41" s="727">
        <v>0</v>
      </c>
      <c r="P41" s="728">
        <f t="shared" si="0"/>
        <v>5286906</v>
      </c>
    </row>
    <row r="42" spans="1:16" ht="25.5">
      <c r="A42" s="724" t="s">
        <v>299</v>
      </c>
      <c r="B42" s="725"/>
      <c r="C42" s="726"/>
      <c r="D42" s="729" t="s">
        <v>475</v>
      </c>
      <c r="E42" s="728">
        <v>4486906</v>
      </c>
      <c r="F42" s="727">
        <v>4486906</v>
      </c>
      <c r="G42" s="727">
        <v>3083395</v>
      </c>
      <c r="H42" s="727">
        <v>187625</v>
      </c>
      <c r="I42" s="727">
        <v>0</v>
      </c>
      <c r="J42" s="728">
        <v>800000</v>
      </c>
      <c r="K42" s="727">
        <v>0</v>
      </c>
      <c r="L42" s="727">
        <v>800000</v>
      </c>
      <c r="M42" s="727">
        <v>110000</v>
      </c>
      <c r="N42" s="727">
        <v>25000</v>
      </c>
      <c r="O42" s="727">
        <v>0</v>
      </c>
      <c r="P42" s="728">
        <f aca="true" t="shared" si="1" ref="P42:P63">E42+J42</f>
        <v>5286906</v>
      </c>
    </row>
    <row r="43" spans="1:16" ht="25.5">
      <c r="A43" s="730" t="s">
        <v>275</v>
      </c>
      <c r="B43" s="730" t="s">
        <v>768</v>
      </c>
      <c r="C43" s="731" t="s">
        <v>682</v>
      </c>
      <c r="D43" s="732" t="s">
        <v>561</v>
      </c>
      <c r="E43" s="733">
        <v>40563</v>
      </c>
      <c r="F43" s="734">
        <v>40563</v>
      </c>
      <c r="G43" s="734">
        <v>0</v>
      </c>
      <c r="H43" s="734">
        <v>0</v>
      </c>
      <c r="I43" s="734">
        <v>0</v>
      </c>
      <c r="J43" s="733">
        <v>0</v>
      </c>
      <c r="K43" s="734">
        <v>0</v>
      </c>
      <c r="L43" s="734">
        <v>0</v>
      </c>
      <c r="M43" s="734">
        <v>0</v>
      </c>
      <c r="N43" s="734">
        <v>0</v>
      </c>
      <c r="O43" s="734">
        <v>0</v>
      </c>
      <c r="P43" s="733">
        <f t="shared" si="1"/>
        <v>40563</v>
      </c>
    </row>
    <row r="44" spans="1:16" ht="38.25">
      <c r="A44" s="730" t="s">
        <v>374</v>
      </c>
      <c r="B44" s="730" t="s">
        <v>526</v>
      </c>
      <c r="C44" s="731" t="s">
        <v>61</v>
      </c>
      <c r="D44" s="732" t="s">
        <v>527</v>
      </c>
      <c r="E44" s="733">
        <v>139770</v>
      </c>
      <c r="F44" s="734">
        <v>139770</v>
      </c>
      <c r="G44" s="734">
        <v>0</v>
      </c>
      <c r="H44" s="734">
        <v>0</v>
      </c>
      <c r="I44" s="734">
        <v>0</v>
      </c>
      <c r="J44" s="733">
        <v>0</v>
      </c>
      <c r="K44" s="734">
        <v>0</v>
      </c>
      <c r="L44" s="734">
        <v>0</v>
      </c>
      <c r="M44" s="734">
        <v>0</v>
      </c>
      <c r="N44" s="734">
        <v>0</v>
      </c>
      <c r="O44" s="734">
        <v>0</v>
      </c>
      <c r="P44" s="733">
        <f t="shared" si="1"/>
        <v>139770</v>
      </c>
    </row>
    <row r="45" spans="1:16" ht="38.25">
      <c r="A45" s="730" t="s">
        <v>476</v>
      </c>
      <c r="B45" s="730" t="s">
        <v>607</v>
      </c>
      <c r="C45" s="731" t="s">
        <v>303</v>
      </c>
      <c r="D45" s="732" t="s">
        <v>313</v>
      </c>
      <c r="E45" s="733">
        <v>30800</v>
      </c>
      <c r="F45" s="734">
        <v>30800</v>
      </c>
      <c r="G45" s="734">
        <v>0</v>
      </c>
      <c r="H45" s="734">
        <v>0</v>
      </c>
      <c r="I45" s="734">
        <v>0</v>
      </c>
      <c r="J45" s="733">
        <v>0</v>
      </c>
      <c r="K45" s="734">
        <v>0</v>
      </c>
      <c r="L45" s="734">
        <v>0</v>
      </c>
      <c r="M45" s="734">
        <v>0</v>
      </c>
      <c r="N45" s="734">
        <v>0</v>
      </c>
      <c r="O45" s="734">
        <v>0</v>
      </c>
      <c r="P45" s="733">
        <f t="shared" si="1"/>
        <v>30800</v>
      </c>
    </row>
    <row r="46" spans="1:16" ht="38.25">
      <c r="A46" s="730" t="s">
        <v>477</v>
      </c>
      <c r="B46" s="730" t="s">
        <v>608</v>
      </c>
      <c r="C46" s="731" t="s">
        <v>791</v>
      </c>
      <c r="D46" s="732" t="s">
        <v>453</v>
      </c>
      <c r="E46" s="733">
        <v>0</v>
      </c>
      <c r="F46" s="734">
        <v>0</v>
      </c>
      <c r="G46" s="734">
        <v>0</v>
      </c>
      <c r="H46" s="734">
        <v>0</v>
      </c>
      <c r="I46" s="734">
        <v>0</v>
      </c>
      <c r="J46" s="733">
        <v>0</v>
      </c>
      <c r="K46" s="734">
        <v>0</v>
      </c>
      <c r="L46" s="734">
        <v>0</v>
      </c>
      <c r="M46" s="734">
        <v>0</v>
      </c>
      <c r="N46" s="734">
        <v>0</v>
      </c>
      <c r="O46" s="734">
        <v>0</v>
      </c>
      <c r="P46" s="733">
        <f t="shared" si="1"/>
        <v>0</v>
      </c>
    </row>
    <row r="47" spans="1:16" ht="76.5">
      <c r="A47" s="730" t="s">
        <v>478</v>
      </c>
      <c r="B47" s="730" t="s">
        <v>609</v>
      </c>
      <c r="C47" s="731" t="s">
        <v>306</v>
      </c>
      <c r="D47" s="732" t="s">
        <v>314</v>
      </c>
      <c r="E47" s="733">
        <v>4049895</v>
      </c>
      <c r="F47" s="734">
        <v>4049895</v>
      </c>
      <c r="G47" s="734">
        <v>3083395</v>
      </c>
      <c r="H47" s="734">
        <v>187625</v>
      </c>
      <c r="I47" s="734">
        <v>0</v>
      </c>
      <c r="J47" s="733">
        <v>800000</v>
      </c>
      <c r="K47" s="734">
        <v>0</v>
      </c>
      <c r="L47" s="734">
        <v>800000</v>
      </c>
      <c r="M47" s="734">
        <v>110000</v>
      </c>
      <c r="N47" s="734">
        <v>25000</v>
      </c>
      <c r="O47" s="734">
        <v>0</v>
      </c>
      <c r="P47" s="733">
        <f t="shared" si="1"/>
        <v>4849895</v>
      </c>
    </row>
    <row r="48" spans="1:16" ht="102">
      <c r="A48" s="730" t="s">
        <v>513</v>
      </c>
      <c r="B48" s="730" t="s">
        <v>514</v>
      </c>
      <c r="C48" s="731" t="s">
        <v>606</v>
      </c>
      <c r="D48" s="732" t="s">
        <v>528</v>
      </c>
      <c r="E48" s="733">
        <v>209878</v>
      </c>
      <c r="F48" s="734">
        <v>209878</v>
      </c>
      <c r="G48" s="734">
        <v>0</v>
      </c>
      <c r="H48" s="734">
        <v>0</v>
      </c>
      <c r="I48" s="734">
        <v>0</v>
      </c>
      <c r="J48" s="733">
        <v>0</v>
      </c>
      <c r="K48" s="734">
        <v>0</v>
      </c>
      <c r="L48" s="734">
        <v>0</v>
      </c>
      <c r="M48" s="734">
        <v>0</v>
      </c>
      <c r="N48" s="734">
        <v>0</v>
      </c>
      <c r="O48" s="734">
        <v>0</v>
      </c>
      <c r="P48" s="733">
        <f t="shared" si="1"/>
        <v>209878</v>
      </c>
    </row>
    <row r="49" spans="1:16" ht="51">
      <c r="A49" s="730" t="s">
        <v>603</v>
      </c>
      <c r="B49" s="730" t="s">
        <v>604</v>
      </c>
      <c r="C49" s="731" t="s">
        <v>791</v>
      </c>
      <c r="D49" s="732" t="s">
        <v>444</v>
      </c>
      <c r="E49" s="733">
        <v>16000</v>
      </c>
      <c r="F49" s="734">
        <v>16000</v>
      </c>
      <c r="G49" s="734">
        <v>0</v>
      </c>
      <c r="H49" s="734">
        <v>0</v>
      </c>
      <c r="I49" s="734">
        <v>0</v>
      </c>
      <c r="J49" s="733">
        <v>0</v>
      </c>
      <c r="K49" s="734">
        <v>0</v>
      </c>
      <c r="L49" s="734">
        <v>0</v>
      </c>
      <c r="M49" s="734">
        <v>0</v>
      </c>
      <c r="N49" s="734">
        <v>0</v>
      </c>
      <c r="O49" s="734">
        <v>0</v>
      </c>
      <c r="P49" s="733">
        <f t="shared" si="1"/>
        <v>16000</v>
      </c>
    </row>
    <row r="50" spans="1:16" ht="38.25">
      <c r="A50" s="724" t="s">
        <v>866</v>
      </c>
      <c r="B50" s="725"/>
      <c r="C50" s="726"/>
      <c r="D50" s="729" t="s">
        <v>479</v>
      </c>
      <c r="E50" s="728">
        <v>5466105.89</v>
      </c>
      <c r="F50" s="727">
        <v>5466105.89</v>
      </c>
      <c r="G50" s="727">
        <v>3910290.4</v>
      </c>
      <c r="H50" s="727">
        <v>645368.51</v>
      </c>
      <c r="I50" s="727">
        <v>0</v>
      </c>
      <c r="J50" s="728">
        <v>0</v>
      </c>
      <c r="K50" s="727">
        <v>0</v>
      </c>
      <c r="L50" s="727">
        <v>0</v>
      </c>
      <c r="M50" s="727">
        <v>0</v>
      </c>
      <c r="N50" s="727">
        <v>0</v>
      </c>
      <c r="O50" s="727">
        <v>0</v>
      </c>
      <c r="P50" s="728">
        <f t="shared" si="1"/>
        <v>5466105.89</v>
      </c>
    </row>
    <row r="51" spans="1:16" ht="114.75">
      <c r="A51" s="724" t="s">
        <v>110</v>
      </c>
      <c r="B51" s="725"/>
      <c r="C51" s="726"/>
      <c r="D51" s="729" t="s">
        <v>480</v>
      </c>
      <c r="E51" s="728">
        <v>5466105.89</v>
      </c>
      <c r="F51" s="727">
        <v>5466105.89</v>
      </c>
      <c r="G51" s="727">
        <v>3910290.4</v>
      </c>
      <c r="H51" s="727">
        <v>645368.51</v>
      </c>
      <c r="I51" s="727">
        <v>0</v>
      </c>
      <c r="J51" s="728">
        <v>0</v>
      </c>
      <c r="K51" s="727">
        <v>0</v>
      </c>
      <c r="L51" s="727">
        <v>0</v>
      </c>
      <c r="M51" s="727">
        <v>0</v>
      </c>
      <c r="N51" s="727">
        <v>0</v>
      </c>
      <c r="O51" s="727">
        <v>0</v>
      </c>
      <c r="P51" s="728">
        <f t="shared" si="1"/>
        <v>5466105.89</v>
      </c>
    </row>
    <row r="52" spans="1:16" ht="25.5">
      <c r="A52" s="730" t="s">
        <v>97</v>
      </c>
      <c r="B52" s="730" t="s">
        <v>375</v>
      </c>
      <c r="C52" s="731" t="s">
        <v>290</v>
      </c>
      <c r="D52" s="732" t="s">
        <v>376</v>
      </c>
      <c r="E52" s="733">
        <v>172562.26</v>
      </c>
      <c r="F52" s="734">
        <v>172562.26</v>
      </c>
      <c r="G52" s="734">
        <v>135420.61</v>
      </c>
      <c r="H52" s="734">
        <v>400</v>
      </c>
      <c r="I52" s="734">
        <v>0</v>
      </c>
      <c r="J52" s="733">
        <v>0</v>
      </c>
      <c r="K52" s="734">
        <v>0</v>
      </c>
      <c r="L52" s="734">
        <v>0</v>
      </c>
      <c r="M52" s="734">
        <v>0</v>
      </c>
      <c r="N52" s="734">
        <v>0</v>
      </c>
      <c r="O52" s="734">
        <v>0</v>
      </c>
      <c r="P52" s="733">
        <f t="shared" si="1"/>
        <v>172562.26</v>
      </c>
    </row>
    <row r="53" spans="1:16" ht="12.75">
      <c r="A53" s="730" t="s">
        <v>481</v>
      </c>
      <c r="B53" s="730" t="s">
        <v>309</v>
      </c>
      <c r="C53" s="731" t="s">
        <v>795</v>
      </c>
      <c r="D53" s="732" t="s">
        <v>598</v>
      </c>
      <c r="E53" s="733">
        <v>2651295.89</v>
      </c>
      <c r="F53" s="734">
        <v>2651295.89</v>
      </c>
      <c r="G53" s="734">
        <v>2107275.89</v>
      </c>
      <c r="H53" s="734">
        <v>74100</v>
      </c>
      <c r="I53" s="734">
        <v>0</v>
      </c>
      <c r="J53" s="733">
        <v>0</v>
      </c>
      <c r="K53" s="734">
        <v>0</v>
      </c>
      <c r="L53" s="734">
        <v>0</v>
      </c>
      <c r="M53" s="734">
        <v>0</v>
      </c>
      <c r="N53" s="734">
        <v>0</v>
      </c>
      <c r="O53" s="734">
        <v>0</v>
      </c>
      <c r="P53" s="733">
        <f t="shared" si="1"/>
        <v>2651295.89</v>
      </c>
    </row>
    <row r="54" spans="1:16" ht="25.5">
      <c r="A54" s="730" t="s">
        <v>482</v>
      </c>
      <c r="B54" s="730" t="s">
        <v>377</v>
      </c>
      <c r="C54" s="731" t="s">
        <v>795</v>
      </c>
      <c r="D54" s="732" t="s">
        <v>378</v>
      </c>
      <c r="E54" s="733">
        <v>53919.07</v>
      </c>
      <c r="F54" s="734">
        <v>53919.07</v>
      </c>
      <c r="G54" s="734">
        <v>42071.32</v>
      </c>
      <c r="H54" s="734">
        <v>618.51</v>
      </c>
      <c r="I54" s="734">
        <v>0</v>
      </c>
      <c r="J54" s="733">
        <v>0</v>
      </c>
      <c r="K54" s="734">
        <v>0</v>
      </c>
      <c r="L54" s="734">
        <v>0</v>
      </c>
      <c r="M54" s="734">
        <v>0</v>
      </c>
      <c r="N54" s="734">
        <v>0</v>
      </c>
      <c r="O54" s="734">
        <v>0</v>
      </c>
      <c r="P54" s="733">
        <f t="shared" si="1"/>
        <v>53919.07</v>
      </c>
    </row>
    <row r="55" spans="1:16" ht="38.25">
      <c r="A55" s="730" t="s">
        <v>483</v>
      </c>
      <c r="B55" s="730" t="s">
        <v>379</v>
      </c>
      <c r="C55" s="731" t="s">
        <v>380</v>
      </c>
      <c r="D55" s="732" t="s">
        <v>381</v>
      </c>
      <c r="E55" s="733">
        <v>2379856.37</v>
      </c>
      <c r="F55" s="734">
        <v>2379856.37</v>
      </c>
      <c r="G55" s="734">
        <v>1455080</v>
      </c>
      <c r="H55" s="734">
        <v>570250</v>
      </c>
      <c r="I55" s="734">
        <v>0</v>
      </c>
      <c r="J55" s="733">
        <v>0</v>
      </c>
      <c r="K55" s="734">
        <v>0</v>
      </c>
      <c r="L55" s="734">
        <v>0</v>
      </c>
      <c r="M55" s="734">
        <v>0</v>
      </c>
      <c r="N55" s="734">
        <v>0</v>
      </c>
      <c r="O55" s="734">
        <v>0</v>
      </c>
      <c r="P55" s="733">
        <f t="shared" si="1"/>
        <v>2379856.37</v>
      </c>
    </row>
    <row r="56" spans="1:16" ht="38.25">
      <c r="A56" s="730" t="s">
        <v>484</v>
      </c>
      <c r="B56" s="730" t="s">
        <v>382</v>
      </c>
      <c r="C56" s="731" t="s">
        <v>793</v>
      </c>
      <c r="D56" s="732" t="s">
        <v>383</v>
      </c>
      <c r="E56" s="733">
        <v>204472.3</v>
      </c>
      <c r="F56" s="734">
        <v>204472.3</v>
      </c>
      <c r="G56" s="734">
        <v>170442.58</v>
      </c>
      <c r="H56" s="734">
        <v>0</v>
      </c>
      <c r="I56" s="734">
        <v>0</v>
      </c>
      <c r="J56" s="733">
        <v>0</v>
      </c>
      <c r="K56" s="734">
        <v>0</v>
      </c>
      <c r="L56" s="734">
        <v>0</v>
      </c>
      <c r="M56" s="734">
        <v>0</v>
      </c>
      <c r="N56" s="734">
        <v>0</v>
      </c>
      <c r="O56" s="734">
        <v>0</v>
      </c>
      <c r="P56" s="733">
        <f t="shared" si="1"/>
        <v>204472.3</v>
      </c>
    </row>
    <row r="57" spans="1:16" ht="25.5">
      <c r="A57" s="730" t="s">
        <v>485</v>
      </c>
      <c r="B57" s="730" t="s">
        <v>605</v>
      </c>
      <c r="C57" s="731" t="s">
        <v>793</v>
      </c>
      <c r="D57" s="732" t="s">
        <v>446</v>
      </c>
      <c r="E57" s="733">
        <v>4000</v>
      </c>
      <c r="F57" s="734">
        <v>4000</v>
      </c>
      <c r="G57" s="734">
        <v>0</v>
      </c>
      <c r="H57" s="734">
        <v>0</v>
      </c>
      <c r="I57" s="734">
        <v>0</v>
      </c>
      <c r="J57" s="733">
        <v>0</v>
      </c>
      <c r="K57" s="734">
        <v>0</v>
      </c>
      <c r="L57" s="734">
        <v>0</v>
      </c>
      <c r="M57" s="734">
        <v>0</v>
      </c>
      <c r="N57" s="734">
        <v>0</v>
      </c>
      <c r="O57" s="734">
        <v>0</v>
      </c>
      <c r="P57" s="733">
        <f t="shared" si="1"/>
        <v>4000</v>
      </c>
    </row>
    <row r="58" spans="1:16" ht="38.25">
      <c r="A58" s="724" t="s">
        <v>486</v>
      </c>
      <c r="B58" s="725"/>
      <c r="C58" s="726"/>
      <c r="D58" s="729" t="s">
        <v>487</v>
      </c>
      <c r="E58" s="728">
        <v>223300</v>
      </c>
      <c r="F58" s="727">
        <v>50000</v>
      </c>
      <c r="G58" s="727">
        <v>0</v>
      </c>
      <c r="H58" s="727">
        <v>0</v>
      </c>
      <c r="I58" s="727">
        <v>0</v>
      </c>
      <c r="J58" s="728">
        <v>0</v>
      </c>
      <c r="K58" s="727">
        <v>0</v>
      </c>
      <c r="L58" s="727">
        <v>0</v>
      </c>
      <c r="M58" s="727">
        <v>0</v>
      </c>
      <c r="N58" s="727">
        <v>0</v>
      </c>
      <c r="O58" s="727">
        <v>0</v>
      </c>
      <c r="P58" s="728">
        <f t="shared" si="1"/>
        <v>223300</v>
      </c>
    </row>
    <row r="59" spans="1:16" ht="38.25">
      <c r="A59" s="724" t="s">
        <v>488</v>
      </c>
      <c r="B59" s="725"/>
      <c r="C59" s="726"/>
      <c r="D59" s="729" t="s">
        <v>487</v>
      </c>
      <c r="E59" s="728">
        <v>223300</v>
      </c>
      <c r="F59" s="727">
        <v>50000</v>
      </c>
      <c r="G59" s="727">
        <v>0</v>
      </c>
      <c r="H59" s="727">
        <v>0</v>
      </c>
      <c r="I59" s="727">
        <v>0</v>
      </c>
      <c r="J59" s="728">
        <v>0</v>
      </c>
      <c r="K59" s="727">
        <v>0</v>
      </c>
      <c r="L59" s="727">
        <v>0</v>
      </c>
      <c r="M59" s="727">
        <v>0</v>
      </c>
      <c r="N59" s="727">
        <v>0</v>
      </c>
      <c r="O59" s="727">
        <v>0</v>
      </c>
      <c r="P59" s="728">
        <f t="shared" si="1"/>
        <v>223300</v>
      </c>
    </row>
    <row r="60" spans="1:16" ht="12.75">
      <c r="A60" s="730" t="s">
        <v>489</v>
      </c>
      <c r="B60" s="730" t="s">
        <v>610</v>
      </c>
      <c r="C60" s="731" t="s">
        <v>682</v>
      </c>
      <c r="D60" s="732" t="s">
        <v>684</v>
      </c>
      <c r="E60" s="733">
        <v>173300</v>
      </c>
      <c r="F60" s="734">
        <v>0</v>
      </c>
      <c r="G60" s="734">
        <v>0</v>
      </c>
      <c r="H60" s="734">
        <v>0</v>
      </c>
      <c r="I60" s="734">
        <v>0</v>
      </c>
      <c r="J60" s="733">
        <v>0</v>
      </c>
      <c r="K60" s="734">
        <v>0</v>
      </c>
      <c r="L60" s="734">
        <v>0</v>
      </c>
      <c r="M60" s="734">
        <v>0</v>
      </c>
      <c r="N60" s="734">
        <v>0</v>
      </c>
      <c r="O60" s="734">
        <v>0</v>
      </c>
      <c r="P60" s="733">
        <f t="shared" si="1"/>
        <v>173300</v>
      </c>
    </row>
    <row r="61" spans="1:16" ht="12.75">
      <c r="A61" s="730" t="s">
        <v>490</v>
      </c>
      <c r="B61" s="730" t="s">
        <v>384</v>
      </c>
      <c r="C61" s="731" t="s">
        <v>768</v>
      </c>
      <c r="D61" s="732" t="s">
        <v>431</v>
      </c>
      <c r="E61" s="733">
        <v>0</v>
      </c>
      <c r="F61" s="734">
        <v>0</v>
      </c>
      <c r="G61" s="734">
        <v>0</v>
      </c>
      <c r="H61" s="734">
        <v>0</v>
      </c>
      <c r="I61" s="734">
        <v>0</v>
      </c>
      <c r="J61" s="733">
        <v>0</v>
      </c>
      <c r="K61" s="734">
        <v>0</v>
      </c>
      <c r="L61" s="734">
        <v>0</v>
      </c>
      <c r="M61" s="734">
        <v>0</v>
      </c>
      <c r="N61" s="734">
        <v>0</v>
      </c>
      <c r="O61" s="734">
        <v>0</v>
      </c>
      <c r="P61" s="733">
        <f t="shared" si="1"/>
        <v>0</v>
      </c>
    </row>
    <row r="62" spans="1:16" ht="51">
      <c r="A62" s="730" t="s">
        <v>491</v>
      </c>
      <c r="B62" s="730" t="s">
        <v>334</v>
      </c>
      <c r="C62" s="731" t="s">
        <v>768</v>
      </c>
      <c r="D62" s="732" t="s">
        <v>385</v>
      </c>
      <c r="E62" s="733">
        <v>50000</v>
      </c>
      <c r="F62" s="734">
        <v>50000</v>
      </c>
      <c r="G62" s="734">
        <v>0</v>
      </c>
      <c r="H62" s="734">
        <v>0</v>
      </c>
      <c r="I62" s="734">
        <v>0</v>
      </c>
      <c r="J62" s="733">
        <v>0</v>
      </c>
      <c r="K62" s="734">
        <v>0</v>
      </c>
      <c r="L62" s="734">
        <v>0</v>
      </c>
      <c r="M62" s="734">
        <v>0</v>
      </c>
      <c r="N62" s="734">
        <v>0</v>
      </c>
      <c r="O62" s="734">
        <v>0</v>
      </c>
      <c r="P62" s="733">
        <f t="shared" si="1"/>
        <v>50000</v>
      </c>
    </row>
    <row r="63" spans="1:16" ht="12.75">
      <c r="A63" s="735" t="s">
        <v>432</v>
      </c>
      <c r="B63" s="735" t="s">
        <v>432</v>
      </c>
      <c r="C63" s="736" t="s">
        <v>432</v>
      </c>
      <c r="D63" s="728" t="s">
        <v>386</v>
      </c>
      <c r="E63" s="728">
        <v>47787872.379999995</v>
      </c>
      <c r="F63" s="728">
        <v>47614572.379999995</v>
      </c>
      <c r="G63" s="728">
        <v>23580104.32</v>
      </c>
      <c r="H63" s="728">
        <v>3576125.11</v>
      </c>
      <c r="I63" s="728">
        <v>0</v>
      </c>
      <c r="J63" s="728">
        <v>1476965</v>
      </c>
      <c r="K63" s="728">
        <v>416955</v>
      </c>
      <c r="L63" s="728">
        <v>1060010</v>
      </c>
      <c r="M63" s="728">
        <v>110000</v>
      </c>
      <c r="N63" s="728">
        <v>25000</v>
      </c>
      <c r="O63" s="728">
        <v>416955</v>
      </c>
      <c r="P63" s="728">
        <f t="shared" si="1"/>
        <v>49264837.379999995</v>
      </c>
    </row>
    <row r="64" spans="1:16" ht="12.75">
      <c r="A64" s="742"/>
      <c r="B64" s="705"/>
      <c r="C64" s="705"/>
      <c r="D64" s="705"/>
      <c r="E64" s="705"/>
      <c r="F64" s="705"/>
      <c r="G64" s="705"/>
      <c r="H64" s="705"/>
      <c r="I64" s="705"/>
      <c r="J64" s="705"/>
      <c r="K64" s="705"/>
      <c r="L64" s="705"/>
      <c r="M64" s="705"/>
      <c r="N64" s="705"/>
      <c r="O64" s="705"/>
      <c r="P64" s="705"/>
    </row>
    <row r="65" spans="1:16" ht="12.75">
      <c r="A65" s="742"/>
      <c r="B65" s="705"/>
      <c r="C65" s="705"/>
      <c r="D65" s="705"/>
      <c r="E65" s="705"/>
      <c r="F65" s="705"/>
      <c r="G65" s="705"/>
      <c r="H65" s="705"/>
      <c r="I65" s="705"/>
      <c r="J65" s="705"/>
      <c r="K65" s="705"/>
      <c r="L65" s="705"/>
      <c r="M65" s="705"/>
      <c r="N65" s="705"/>
      <c r="O65" s="705"/>
      <c r="P65" s="705"/>
    </row>
    <row r="66" spans="1:16" ht="15">
      <c r="A66" s="742"/>
      <c r="B66" s="705"/>
      <c r="C66" s="775" t="s">
        <v>499</v>
      </c>
      <c r="D66" s="776"/>
      <c r="E66" s="776"/>
      <c r="F66" s="776"/>
      <c r="G66" s="776"/>
      <c r="H66" s="705"/>
      <c r="I66" s="705"/>
      <c r="J66" s="705"/>
      <c r="K66" s="705"/>
      <c r="L66" s="705"/>
      <c r="M66" s="705"/>
      <c r="N66" s="705"/>
      <c r="O66" s="705"/>
      <c r="P66" s="705"/>
    </row>
    <row r="67" spans="1:16" ht="12.75">
      <c r="A67" s="742"/>
      <c r="B67" s="705"/>
      <c r="C67" s="705"/>
      <c r="D67" s="705"/>
      <c r="E67" s="705"/>
      <c r="F67" s="705"/>
      <c r="G67" s="705"/>
      <c r="H67" s="705"/>
      <c r="I67" s="705"/>
      <c r="J67" s="705"/>
      <c r="K67" s="705"/>
      <c r="L67" s="705"/>
      <c r="M67" s="705"/>
      <c r="N67" s="705"/>
      <c r="O67" s="705"/>
      <c r="P67" s="705"/>
    </row>
    <row r="68" spans="1:16" ht="12.75">
      <c r="A68" s="742"/>
      <c r="B68" s="705"/>
      <c r="C68" s="705"/>
      <c r="D68" s="705"/>
      <c r="E68" s="705"/>
      <c r="F68" s="705"/>
      <c r="G68" s="705"/>
      <c r="H68" s="705"/>
      <c r="I68" s="705"/>
      <c r="J68" s="705"/>
      <c r="K68" s="705"/>
      <c r="L68" s="705"/>
      <c r="M68" s="705"/>
      <c r="N68" s="705"/>
      <c r="O68" s="705"/>
      <c r="P68" s="705"/>
    </row>
    <row r="69" spans="1:16" ht="12.75">
      <c r="A69" s="742"/>
      <c r="B69" s="705"/>
      <c r="C69" s="705"/>
      <c r="D69" s="705"/>
      <c r="E69" s="705"/>
      <c r="F69" s="705"/>
      <c r="G69" s="705"/>
      <c r="H69" s="705"/>
      <c r="I69" s="705"/>
      <c r="J69" s="705"/>
      <c r="K69" s="705"/>
      <c r="L69" s="705"/>
      <c r="M69" s="705"/>
      <c r="N69" s="705"/>
      <c r="O69" s="705"/>
      <c r="P69" s="705"/>
    </row>
    <row r="70" spans="1:16" ht="12.75">
      <c r="A70" s="742"/>
      <c r="B70" s="705"/>
      <c r="C70" s="705"/>
      <c r="D70" s="705"/>
      <c r="E70" s="705"/>
      <c r="F70" s="705"/>
      <c r="G70" s="705"/>
      <c r="H70" s="705"/>
      <c r="I70" s="705"/>
      <c r="J70" s="705"/>
      <c r="K70" s="705"/>
      <c r="L70" s="705"/>
      <c r="M70" s="705"/>
      <c r="N70" s="705"/>
      <c r="O70" s="705"/>
      <c r="P70" s="705"/>
    </row>
    <row r="71" spans="1:16" ht="12.75">
      <c r="A71" s="742"/>
      <c r="B71" s="705"/>
      <c r="C71" s="705"/>
      <c r="D71" s="705"/>
      <c r="E71" s="705"/>
      <c r="F71" s="705"/>
      <c r="G71" s="705"/>
      <c r="H71" s="705"/>
      <c r="I71" s="705"/>
      <c r="J71" s="705"/>
      <c r="K71" s="705"/>
      <c r="L71" s="705"/>
      <c r="M71" s="705"/>
      <c r="N71" s="705"/>
      <c r="O71" s="705"/>
      <c r="P71" s="705"/>
    </row>
    <row r="72" spans="1:16" ht="12.75">
      <c r="A72" s="742"/>
      <c r="B72" s="705"/>
      <c r="C72" s="705"/>
      <c r="D72" s="705"/>
      <c r="E72" s="705"/>
      <c r="F72" s="705"/>
      <c r="G72" s="705"/>
      <c r="H72" s="705"/>
      <c r="I72" s="705"/>
      <c r="J72" s="705"/>
      <c r="K72" s="705"/>
      <c r="L72" s="705"/>
      <c r="M72" s="705"/>
      <c r="N72" s="705"/>
      <c r="O72" s="705"/>
      <c r="P72" s="705"/>
    </row>
    <row r="73" spans="1:16" ht="12.75">
      <c r="A73" s="742"/>
      <c r="B73" s="705"/>
      <c r="C73" s="705"/>
      <c r="D73" s="705"/>
      <c r="E73" s="705"/>
      <c r="F73" s="705"/>
      <c r="G73" s="705"/>
      <c r="H73" s="705"/>
      <c r="I73" s="705"/>
      <c r="J73" s="705"/>
      <c r="K73" s="705"/>
      <c r="L73" s="705"/>
      <c r="M73" s="705"/>
      <c r="N73" s="705"/>
      <c r="O73" s="705"/>
      <c r="P73" s="705"/>
    </row>
    <row r="74" spans="1:16" ht="12.75">
      <c r="A74" s="742"/>
      <c r="B74" s="705"/>
      <c r="C74" s="705"/>
      <c r="D74" s="705"/>
      <c r="E74" s="705"/>
      <c r="F74" s="705"/>
      <c r="G74" s="705"/>
      <c r="H74" s="705"/>
      <c r="I74" s="705"/>
      <c r="J74" s="705"/>
      <c r="K74" s="705"/>
      <c r="L74" s="705"/>
      <c r="M74" s="705"/>
      <c r="N74" s="705"/>
      <c r="O74" s="705"/>
      <c r="P74" s="705"/>
    </row>
    <row r="75" spans="1:16" ht="12.75">
      <c r="A75" s="742"/>
      <c r="B75" s="705"/>
      <c r="C75" s="705"/>
      <c r="D75" s="705"/>
      <c r="E75" s="705"/>
      <c r="F75" s="705"/>
      <c r="G75" s="705"/>
      <c r="H75" s="705"/>
      <c r="I75" s="705"/>
      <c r="J75" s="705"/>
      <c r="K75" s="705"/>
      <c r="L75" s="705"/>
      <c r="M75" s="705"/>
      <c r="N75" s="705"/>
      <c r="O75" s="705"/>
      <c r="P75" s="705"/>
    </row>
    <row r="76" spans="1:16" ht="12.75">
      <c r="A76" s="742"/>
      <c r="B76" s="705"/>
      <c r="C76" s="705"/>
      <c r="D76" s="705"/>
      <c r="E76" s="705"/>
      <c r="F76" s="705"/>
      <c r="G76" s="705"/>
      <c r="H76" s="705"/>
      <c r="I76" s="705"/>
      <c r="J76" s="705"/>
      <c r="K76" s="705"/>
      <c r="L76" s="705"/>
      <c r="M76" s="705"/>
      <c r="N76" s="705"/>
      <c r="O76" s="705"/>
      <c r="P76" s="705"/>
    </row>
    <row r="77" spans="1:16" ht="12.75">
      <c r="A77" s="742"/>
      <c r="B77" s="705"/>
      <c r="C77" s="705"/>
      <c r="D77" s="705"/>
      <c r="E77" s="705"/>
      <c r="F77" s="705"/>
      <c r="G77" s="705"/>
      <c r="H77" s="705"/>
      <c r="I77" s="705"/>
      <c r="J77" s="705"/>
      <c r="K77" s="705"/>
      <c r="L77" s="705"/>
      <c r="M77" s="705"/>
      <c r="N77" s="705"/>
      <c r="O77" s="705"/>
      <c r="P77" s="705"/>
    </row>
    <row r="78" spans="1:16" ht="12.75">
      <c r="A78" s="742"/>
      <c r="B78" s="705"/>
      <c r="C78" s="705"/>
      <c r="D78" s="705"/>
      <c r="E78" s="705"/>
      <c r="F78" s="705"/>
      <c r="G78" s="705"/>
      <c r="H78" s="705"/>
      <c r="I78" s="705"/>
      <c r="J78" s="705"/>
      <c r="K78" s="705"/>
      <c r="L78" s="705"/>
      <c r="M78" s="705"/>
      <c r="N78" s="705"/>
      <c r="O78" s="705"/>
      <c r="P78" s="705"/>
    </row>
    <row r="79" spans="1:16" ht="12.75">
      <c r="A79" s="742"/>
      <c r="B79" s="705"/>
      <c r="C79" s="705"/>
      <c r="D79" s="705"/>
      <c r="E79" s="705"/>
      <c r="F79" s="705"/>
      <c r="G79" s="705"/>
      <c r="H79" s="705"/>
      <c r="I79" s="705"/>
      <c r="J79" s="705"/>
      <c r="K79" s="705"/>
      <c r="L79" s="705"/>
      <c r="M79" s="705"/>
      <c r="N79" s="705"/>
      <c r="O79" s="705"/>
      <c r="P79" s="705"/>
    </row>
    <row r="80" spans="1:16" ht="12.75">
      <c r="A80" s="742"/>
      <c r="B80" s="705"/>
      <c r="C80" s="705"/>
      <c r="D80" s="705"/>
      <c r="E80" s="705"/>
      <c r="F80" s="705"/>
      <c r="G80" s="705"/>
      <c r="H80" s="705"/>
      <c r="I80" s="705"/>
      <c r="J80" s="705"/>
      <c r="K80" s="705"/>
      <c r="L80" s="705"/>
      <c r="M80" s="705"/>
      <c r="N80" s="705"/>
      <c r="O80" s="705"/>
      <c r="P80" s="705"/>
    </row>
    <row r="81" spans="1:16" ht="12.75">
      <c r="A81" s="742"/>
      <c r="B81" s="705"/>
      <c r="C81" s="705"/>
      <c r="D81" s="705"/>
      <c r="E81" s="705"/>
      <c r="F81" s="705"/>
      <c r="G81" s="705"/>
      <c r="H81" s="705"/>
      <c r="I81" s="705"/>
      <c r="J81" s="705"/>
      <c r="K81" s="705"/>
      <c r="L81" s="705"/>
      <c r="M81" s="705"/>
      <c r="N81" s="705"/>
      <c r="O81" s="705"/>
      <c r="P81" s="705"/>
    </row>
    <row r="82" spans="1:16" ht="12.75">
      <c r="A82" s="742"/>
      <c r="B82" s="705"/>
      <c r="C82" s="705"/>
      <c r="D82" s="705"/>
      <c r="E82" s="705"/>
      <c r="F82" s="705"/>
      <c r="G82" s="705"/>
      <c r="H82" s="705"/>
      <c r="I82" s="705"/>
      <c r="J82" s="705"/>
      <c r="K82" s="705"/>
      <c r="L82" s="705"/>
      <c r="M82" s="705"/>
      <c r="N82" s="705"/>
      <c r="O82" s="705"/>
      <c r="P82" s="705"/>
    </row>
    <row r="83" spans="1:16" ht="12.75">
      <c r="A83" s="742"/>
      <c r="B83" s="705"/>
      <c r="C83" s="705"/>
      <c r="D83" s="705"/>
      <c r="E83" s="705"/>
      <c r="F83" s="705"/>
      <c r="G83" s="705"/>
      <c r="H83" s="705"/>
      <c r="I83" s="705"/>
      <c r="J83" s="705"/>
      <c r="K83" s="705"/>
      <c r="L83" s="705"/>
      <c r="M83" s="705"/>
      <c r="N83" s="705"/>
      <c r="O83" s="705"/>
      <c r="P83" s="705"/>
    </row>
    <row r="84" spans="1:16" ht="12.75">
      <c r="A84" s="742"/>
      <c r="B84" s="705"/>
      <c r="C84" s="705"/>
      <c r="D84" s="705"/>
      <c r="E84" s="705"/>
      <c r="F84" s="705"/>
      <c r="G84" s="705"/>
      <c r="H84" s="705"/>
      <c r="I84" s="705"/>
      <c r="J84" s="705"/>
      <c r="K84" s="705"/>
      <c r="L84" s="705"/>
      <c r="M84" s="705"/>
      <c r="N84" s="705"/>
      <c r="O84" s="705"/>
      <c r="P84" s="705"/>
    </row>
    <row r="85" spans="1:16" ht="12.75">
      <c r="A85" s="742"/>
      <c r="B85" s="705"/>
      <c r="C85" s="705"/>
      <c r="D85" s="705"/>
      <c r="E85" s="705"/>
      <c r="F85" s="705"/>
      <c r="G85" s="705"/>
      <c r="H85" s="705"/>
      <c r="I85" s="705"/>
      <c r="J85" s="705"/>
      <c r="K85" s="705"/>
      <c r="L85" s="705"/>
      <c r="M85" s="705"/>
      <c r="N85" s="705"/>
      <c r="O85" s="705"/>
      <c r="P85" s="705"/>
    </row>
    <row r="86" spans="1:16" ht="12.75">
      <c r="A86" s="742"/>
      <c r="B86" s="705"/>
      <c r="C86" s="705"/>
      <c r="D86" s="705"/>
      <c r="E86" s="705"/>
      <c r="F86" s="705"/>
      <c r="G86" s="705"/>
      <c r="H86" s="705"/>
      <c r="I86" s="705"/>
      <c r="J86" s="705"/>
      <c r="K86" s="705"/>
      <c r="L86" s="705"/>
      <c r="M86" s="705"/>
      <c r="N86" s="705"/>
      <c r="O86" s="705"/>
      <c r="P86" s="705"/>
    </row>
    <row r="87" spans="1:16" ht="12.75">
      <c r="A87" s="742"/>
      <c r="B87" s="705"/>
      <c r="C87" s="705"/>
      <c r="D87" s="705"/>
      <c r="E87" s="705"/>
      <c r="F87" s="705"/>
      <c r="G87" s="705"/>
      <c r="H87" s="705"/>
      <c r="I87" s="705"/>
      <c r="J87" s="705"/>
      <c r="K87" s="705"/>
      <c r="L87" s="705"/>
      <c r="M87" s="705"/>
      <c r="N87" s="705"/>
      <c r="O87" s="705"/>
      <c r="P87" s="705"/>
    </row>
    <row r="88" spans="1:16" ht="12.75">
      <c r="A88" s="742"/>
      <c r="B88" s="705"/>
      <c r="C88" s="705"/>
      <c r="D88" s="705"/>
      <c r="E88" s="705"/>
      <c r="F88" s="705"/>
      <c r="G88" s="705"/>
      <c r="H88" s="705"/>
      <c r="I88" s="705"/>
      <c r="J88" s="705"/>
      <c r="K88" s="705"/>
      <c r="L88" s="705"/>
      <c r="M88" s="705"/>
      <c r="N88" s="705"/>
      <c r="O88" s="705"/>
      <c r="P88" s="705"/>
    </row>
    <row r="89" spans="1:16" ht="12.75">
      <c r="A89" s="742"/>
      <c r="B89" s="705"/>
      <c r="C89" s="705"/>
      <c r="D89" s="705"/>
      <c r="E89" s="705"/>
      <c r="F89" s="705"/>
      <c r="G89" s="705"/>
      <c r="H89" s="705"/>
      <c r="I89" s="705"/>
      <c r="J89" s="705"/>
      <c r="K89" s="705"/>
      <c r="L89" s="705"/>
      <c r="M89" s="705"/>
      <c r="N89" s="705"/>
      <c r="O89" s="705"/>
      <c r="P89" s="705"/>
    </row>
    <row r="90" spans="1:16" ht="12.75">
      <c r="A90" s="742"/>
      <c r="B90" s="705"/>
      <c r="C90" s="705"/>
      <c r="D90" s="705"/>
      <c r="E90" s="705"/>
      <c r="F90" s="705"/>
      <c r="G90" s="705"/>
      <c r="H90" s="705"/>
      <c r="I90" s="705"/>
      <c r="J90" s="705"/>
      <c r="K90" s="705"/>
      <c r="L90" s="705"/>
      <c r="M90" s="705"/>
      <c r="N90" s="705"/>
      <c r="O90" s="705"/>
      <c r="P90" s="705"/>
    </row>
    <row r="91" spans="1:16" ht="12.75">
      <c r="A91" s="742"/>
      <c r="B91" s="705"/>
      <c r="C91" s="705"/>
      <c r="D91" s="705"/>
      <c r="E91" s="705"/>
      <c r="F91" s="705"/>
      <c r="G91" s="705"/>
      <c r="H91" s="705"/>
      <c r="I91" s="705"/>
      <c r="J91" s="705"/>
      <c r="K91" s="705"/>
      <c r="L91" s="705"/>
      <c r="M91" s="705"/>
      <c r="N91" s="705"/>
      <c r="O91" s="705"/>
      <c r="P91" s="705"/>
    </row>
    <row r="92" spans="1:16" ht="12.75">
      <c r="A92" s="742"/>
      <c r="B92" s="705"/>
      <c r="C92" s="705"/>
      <c r="D92" s="705"/>
      <c r="E92" s="705"/>
      <c r="F92" s="705"/>
      <c r="G92" s="705"/>
      <c r="H92" s="705"/>
      <c r="I92" s="705"/>
      <c r="J92" s="705"/>
      <c r="K92" s="705"/>
      <c r="L92" s="705"/>
      <c r="M92" s="705"/>
      <c r="N92" s="705"/>
      <c r="O92" s="705"/>
      <c r="P92" s="705"/>
    </row>
    <row r="93" spans="1:16" ht="12.75">
      <c r="A93" s="742"/>
      <c r="B93" s="705"/>
      <c r="C93" s="705"/>
      <c r="D93" s="705"/>
      <c r="E93" s="705"/>
      <c r="F93" s="705"/>
      <c r="G93" s="705"/>
      <c r="H93" s="705"/>
      <c r="I93" s="705"/>
      <c r="J93" s="705"/>
      <c r="K93" s="705"/>
      <c r="L93" s="705"/>
      <c r="M93" s="705"/>
      <c r="N93" s="705"/>
      <c r="O93" s="705"/>
      <c r="P93" s="705"/>
    </row>
    <row r="94" spans="1:16" ht="12.75">
      <c r="A94" s="742"/>
      <c r="B94" s="705"/>
      <c r="C94" s="705"/>
      <c r="D94" s="705"/>
      <c r="E94" s="705"/>
      <c r="F94" s="705"/>
      <c r="G94" s="705"/>
      <c r="H94" s="705"/>
      <c r="I94" s="705"/>
      <c r="J94" s="705"/>
      <c r="K94" s="705"/>
      <c r="L94" s="705"/>
      <c r="M94" s="705"/>
      <c r="N94" s="705"/>
      <c r="O94" s="705"/>
      <c r="P94" s="705"/>
    </row>
  </sheetData>
  <sheetProtection/>
  <mergeCells count="24">
    <mergeCell ref="M6:N6"/>
    <mergeCell ref="O6:O8"/>
    <mergeCell ref="G7:G8"/>
    <mergeCell ref="H7:H8"/>
    <mergeCell ref="M7:M8"/>
    <mergeCell ref="N7:N8"/>
    <mergeCell ref="G6:H6"/>
    <mergeCell ref="I6:I8"/>
    <mergeCell ref="J6:J8"/>
    <mergeCell ref="K6:K8"/>
    <mergeCell ref="L6:L8"/>
    <mergeCell ref="G3:H3"/>
    <mergeCell ref="E5:I5"/>
    <mergeCell ref="J5:O5"/>
    <mergeCell ref="C66:G66"/>
    <mergeCell ref="L2:N2"/>
    <mergeCell ref="A4:P4"/>
    <mergeCell ref="A5:A8"/>
    <mergeCell ref="B5:B8"/>
    <mergeCell ref="C5:C8"/>
    <mergeCell ref="D5:D8"/>
    <mergeCell ref="P5:P8"/>
    <mergeCell ref="E6:E8"/>
    <mergeCell ref="F6:F8"/>
  </mergeCells>
  <printOptions/>
  <pageMargins left="0.7" right="0.7" top="0.75" bottom="0.75" header="0.3" footer="0.3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Користувач</cp:lastModifiedBy>
  <cp:lastPrinted>2021-01-15T09:42:36Z</cp:lastPrinted>
  <dcterms:created xsi:type="dcterms:W3CDTF">2006-01-10T10:10:12Z</dcterms:created>
  <dcterms:modified xsi:type="dcterms:W3CDTF">2021-01-16T11:17:08Z</dcterms:modified>
  <cp:category/>
  <cp:version/>
  <cp:contentType/>
  <cp:contentStatus/>
</cp:coreProperties>
</file>